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P:\A - veřejné zakázky SPU\Cesty 2023\Polní cesty - C 10 a C 12 KoPÚ Horní Záblatí\Zadávací dokumentace\"/>
    </mc:Choice>
  </mc:AlternateContent>
  <xr:revisionPtr revIDLastSave="0" documentId="13_ncr:1_{6C57372F-5D1B-4299-9B60-A99BB75C1CCE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Rekapitulace stavby" sheetId="1" r:id="rId1"/>
    <sheet name="C10 - Polní cesta C10" sheetId="2" r:id="rId2"/>
    <sheet name="C12 - Polní cesta C12" sheetId="3" r:id="rId3"/>
    <sheet name="SO 105 - Náhradní výsadba" sheetId="4" r:id="rId4"/>
    <sheet name="SO 900 - Vedlejší rozpočt..." sheetId="5" r:id="rId5"/>
    <sheet name="Pokyny pro vyplnění" sheetId="6" r:id="rId6"/>
  </sheets>
  <definedNames>
    <definedName name="_xlnm._FilterDatabase" localSheetId="1" hidden="1">'C10 - Polní cesta C10'!$C$86:$K$248</definedName>
    <definedName name="_xlnm._FilterDatabase" localSheetId="2" hidden="1">'C12 - Polní cesta C12'!$C$87:$K$185</definedName>
    <definedName name="_xlnm._FilterDatabase" localSheetId="3" hidden="1">'SO 105 - Náhradní výsadba'!$C$80:$K$102</definedName>
    <definedName name="_xlnm._FilterDatabase" localSheetId="4" hidden="1">'SO 900 - Vedlejší rozpočt...'!$C$82:$K$102</definedName>
    <definedName name="_xlnm.Print_Titles" localSheetId="1">'C10 - Polní cesta C10'!$86:$86</definedName>
    <definedName name="_xlnm.Print_Titles" localSheetId="2">'C12 - Polní cesta C12'!$87:$87</definedName>
    <definedName name="_xlnm.Print_Titles" localSheetId="0">'Rekapitulace stavby'!$52:$52</definedName>
    <definedName name="_xlnm.Print_Titles" localSheetId="3">'SO 105 - Náhradní výsadba'!$80:$80</definedName>
    <definedName name="_xlnm.Print_Titles" localSheetId="4">'SO 900 - Vedlejší rozpočt...'!$82:$82</definedName>
    <definedName name="_xlnm.Print_Area" localSheetId="1">'C10 - Polní cesta C10'!$C$4:$J$39,'C10 - Polní cesta C10'!$C$45:$J$68,'C10 - Polní cesta C10'!$C$74:$K$248</definedName>
    <definedName name="_xlnm.Print_Area" localSheetId="2">'C12 - Polní cesta C12'!$C$4:$J$39,'C12 - Polní cesta C12'!$C$45:$J$69,'C12 - Polní cesta C12'!$C$75:$K$185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3">'SO 105 - Náhradní výsadba'!$C$4:$J$39,'SO 105 - Náhradní výsadba'!$C$45:$J$62,'SO 105 - Náhradní výsadba'!$C$68:$K$102</definedName>
    <definedName name="_xlnm.Print_Area" localSheetId="4">'SO 900 - Vedlejší rozpočt...'!$C$4:$J$39,'SO 900 - Vedlejší rozpočt...'!$C$45:$J$64,'SO 900 - Vedlejší rozpočt...'!$C$70:$K$102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6" i="5"/>
  <c r="BH96" i="5"/>
  <c r="BG96" i="5"/>
  <c r="BF96" i="5"/>
  <c r="T96" i="5"/>
  <c r="T95" i="5"/>
  <c r="R96" i="5"/>
  <c r="R95" i="5"/>
  <c r="P96" i="5"/>
  <c r="P95" i="5" s="1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F77" i="5"/>
  <c r="E75" i="5"/>
  <c r="F52" i="5"/>
  <c r="E50" i="5"/>
  <c r="J24" i="5"/>
  <c r="E24" i="5"/>
  <c r="J55" i="5" s="1"/>
  <c r="J23" i="5"/>
  <c r="J21" i="5"/>
  <c r="E21" i="5"/>
  <c r="J79" i="5" s="1"/>
  <c r="J20" i="5"/>
  <c r="J18" i="5"/>
  <c r="E18" i="5"/>
  <c r="F80" i="5" s="1"/>
  <c r="J17" i="5"/>
  <c r="J15" i="5"/>
  <c r="E15" i="5"/>
  <c r="F54" i="5" s="1"/>
  <c r="J14" i="5"/>
  <c r="J12" i="5"/>
  <c r="J52" i="5" s="1"/>
  <c r="E7" i="5"/>
  <c r="E73" i="5" s="1"/>
  <c r="J37" i="4"/>
  <c r="J36" i="4"/>
  <c r="AY57" i="1" s="1"/>
  <c r="J35" i="4"/>
  <c r="AX57" i="1" s="1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P87" i="4"/>
  <c r="BI84" i="4"/>
  <c r="BH84" i="4"/>
  <c r="BG84" i="4"/>
  <c r="BF84" i="4"/>
  <c r="T84" i="4"/>
  <c r="R84" i="4"/>
  <c r="P84" i="4"/>
  <c r="F75" i="4"/>
  <c r="E73" i="4"/>
  <c r="F52" i="4"/>
  <c r="E50" i="4"/>
  <c r="J24" i="4"/>
  <c r="E24" i="4"/>
  <c r="J55" i="4"/>
  <c r="J23" i="4"/>
  <c r="J21" i="4"/>
  <c r="E21" i="4"/>
  <c r="J54" i="4" s="1"/>
  <c r="J20" i="4"/>
  <c r="J18" i="4"/>
  <c r="E18" i="4"/>
  <c r="F55" i="4"/>
  <c r="J17" i="4"/>
  <c r="J15" i="4"/>
  <c r="E15" i="4"/>
  <c r="F54" i="4"/>
  <c r="J14" i="4"/>
  <c r="J12" i="4"/>
  <c r="J75" i="4"/>
  <c r="E7" i="4"/>
  <c r="E71" i="4"/>
  <c r="J158" i="3"/>
  <c r="J37" i="3"/>
  <c r="J36" i="3"/>
  <c r="AY56" i="1" s="1"/>
  <c r="J35" i="3"/>
  <c r="AX56" i="1" s="1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J65" i="3"/>
  <c r="BI156" i="3"/>
  <c r="BH156" i="3"/>
  <c r="BG156" i="3"/>
  <c r="BF156" i="3"/>
  <c r="T156" i="3"/>
  <c r="T155" i="3" s="1"/>
  <c r="R156" i="3"/>
  <c r="R155" i="3"/>
  <c r="P156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F82" i="3"/>
  <c r="E80" i="3"/>
  <c r="F52" i="3"/>
  <c r="E50" i="3"/>
  <c r="J24" i="3"/>
  <c r="E24" i="3"/>
  <c r="J85" i="3" s="1"/>
  <c r="J23" i="3"/>
  <c r="J21" i="3"/>
  <c r="E21" i="3"/>
  <c r="J84" i="3"/>
  <c r="J20" i="3"/>
  <c r="J18" i="3"/>
  <c r="E18" i="3"/>
  <c r="F85" i="3" s="1"/>
  <c r="J17" i="3"/>
  <c r="J15" i="3"/>
  <c r="E15" i="3"/>
  <c r="F84" i="3" s="1"/>
  <c r="J14" i="3"/>
  <c r="J12" i="3"/>
  <c r="J52" i="3" s="1"/>
  <c r="E7" i="3"/>
  <c r="E78" i="3" s="1"/>
  <c r="J37" i="2"/>
  <c r="J36" i="2"/>
  <c r="AY55" i="1"/>
  <c r="J35" i="2"/>
  <c r="AX55" i="1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F37" i="2" s="1"/>
  <c r="BH196" i="2"/>
  <c r="F36" i="2" s="1"/>
  <c r="BG196" i="2"/>
  <c r="F35" i="2" s="1"/>
  <c r="BF196" i="2"/>
  <c r="J34" i="2" s="1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F81" i="2"/>
  <c r="E79" i="2"/>
  <c r="F52" i="2"/>
  <c r="E50" i="2"/>
  <c r="J24" i="2"/>
  <c r="E24" i="2"/>
  <c r="J84" i="2"/>
  <c r="J23" i="2"/>
  <c r="J21" i="2"/>
  <c r="E21" i="2"/>
  <c r="J83" i="2" s="1"/>
  <c r="J20" i="2"/>
  <c r="J18" i="2"/>
  <c r="E18" i="2"/>
  <c r="F84" i="2" s="1"/>
  <c r="J17" i="2"/>
  <c r="J15" i="2"/>
  <c r="E15" i="2"/>
  <c r="F83" i="2" s="1"/>
  <c r="J14" i="2"/>
  <c r="J12" i="2"/>
  <c r="J81" i="2"/>
  <c r="E7" i="2"/>
  <c r="E77" i="2"/>
  <c r="L50" i="1"/>
  <c r="AM50" i="1"/>
  <c r="AM49" i="1"/>
  <c r="L49" i="1"/>
  <c r="AM47" i="1"/>
  <c r="L47" i="1"/>
  <c r="L45" i="1"/>
  <c r="L44" i="1"/>
  <c r="J234" i="2"/>
  <c r="BK96" i="2"/>
  <c r="J178" i="3"/>
  <c r="J200" i="2"/>
  <c r="BK167" i="2"/>
  <c r="J145" i="3"/>
  <c r="BK147" i="3"/>
  <c r="BK102" i="5"/>
  <c r="J140" i="2"/>
  <c r="BK94" i="2"/>
  <c r="J243" i="2"/>
  <c r="J236" i="2"/>
  <c r="BK220" i="2"/>
  <c r="BK207" i="2"/>
  <c r="BK177" i="2"/>
  <c r="BK144" i="2"/>
  <c r="J102" i="2"/>
  <c r="BK185" i="3"/>
  <c r="BK115" i="3"/>
  <c r="J93" i="3"/>
  <c r="BK93" i="5"/>
  <c r="BK169" i="2"/>
  <c r="J94" i="2"/>
  <c r="BK184" i="3"/>
  <c r="J170" i="3"/>
  <c r="J113" i="3"/>
  <c r="J96" i="5"/>
  <c r="J177" i="2"/>
  <c r="J144" i="2"/>
  <c r="BK114" i="2"/>
  <c r="J124" i="3"/>
  <c r="BK95" i="3"/>
  <c r="BK91" i="3"/>
  <c r="BK84" i="4"/>
  <c r="J101" i="4"/>
  <c r="BK230" i="2"/>
  <c r="BK202" i="2"/>
  <c r="BK179" i="2"/>
  <c r="BK134" i="2"/>
  <c r="J149" i="3"/>
  <c r="J101" i="3"/>
  <c r="BK119" i="3"/>
  <c r="BK171" i="2"/>
  <c r="J146" i="2"/>
  <c r="J102" i="4"/>
  <c r="BK247" i="2"/>
  <c r="BK240" i="2"/>
  <c r="J218" i="2"/>
  <c r="BK198" i="2"/>
  <c r="BK160" i="2"/>
  <c r="J116" i="2"/>
  <c r="BK130" i="3"/>
  <c r="BK180" i="3"/>
  <c r="BK162" i="3"/>
  <c r="F34" i="2"/>
  <c r="BK173" i="2"/>
  <c r="BK146" i="2"/>
  <c r="BK126" i="2"/>
  <c r="J184" i="3"/>
  <c r="J128" i="3"/>
  <c r="BK97" i="3"/>
  <c r="J109" i="3"/>
  <c r="J88" i="5"/>
  <c r="BK232" i="2"/>
  <c r="BK218" i="2"/>
  <c r="BK192" i="2"/>
  <c r="J106" i="2"/>
  <c r="AS54" i="1"/>
  <c r="J95" i="3"/>
  <c r="BK236" i="2"/>
  <c r="BK200" i="2"/>
  <c r="J175" i="2"/>
  <c r="J126" i="2"/>
  <c r="BK104" i="2"/>
  <c r="J138" i="3"/>
  <c r="BK111" i="3"/>
  <c r="J99" i="4"/>
  <c r="J152" i="2"/>
  <c r="J124" i="2"/>
  <c r="BK101" i="4"/>
  <c r="F35" i="5"/>
  <c r="BK245" i="2"/>
  <c r="BK238" i="2"/>
  <c r="BK228" i="2"/>
  <c r="J205" i="2"/>
  <c r="J185" i="2"/>
  <c r="BK148" i="2"/>
  <c r="BK110" i="2"/>
  <c r="BK138" i="3"/>
  <c r="BK113" i="3"/>
  <c r="BK107" i="3"/>
  <c r="J84" i="4"/>
  <c r="J190" i="2"/>
  <c r="BK138" i="2"/>
  <c r="BK116" i="2"/>
  <c r="J90" i="2"/>
  <c r="J151" i="3"/>
  <c r="J160" i="3"/>
  <c r="BK96" i="4"/>
  <c r="J103" i="3"/>
  <c r="BK165" i="3"/>
  <c r="J99" i="5"/>
  <c r="BK234" i="2"/>
  <c r="BK205" i="2"/>
  <c r="J173" i="2"/>
  <c r="BK140" i="2"/>
  <c r="BK182" i="3"/>
  <c r="BK153" i="3"/>
  <c r="J102" i="5"/>
  <c r="BK223" i="2"/>
  <c r="BK188" i="2"/>
  <c r="BK152" i="2"/>
  <c r="J92" i="2"/>
  <c r="J147" i="3"/>
  <c r="BK141" i="3"/>
  <c r="BK248" i="2"/>
  <c r="BK242" i="2"/>
  <c r="J232" i="2"/>
  <c r="J212" i="2"/>
  <c r="BK154" i="2"/>
  <c r="J122" i="2"/>
  <c r="BK174" i="3"/>
  <c r="BK93" i="3"/>
  <c r="BK145" i="3"/>
  <c r="J90" i="5"/>
  <c r="J134" i="2"/>
  <c r="J110" i="2"/>
  <c r="BK170" i="3"/>
  <c r="J107" i="3"/>
  <c r="J143" i="3"/>
  <c r="BK92" i="5"/>
  <c r="BK185" i="2"/>
  <c r="J169" i="2"/>
  <c r="BK130" i="2"/>
  <c r="J108" i="2"/>
  <c r="BK90" i="2"/>
  <c r="BK172" i="3"/>
  <c r="J122" i="3"/>
  <c r="J134" i="3"/>
  <c r="J87" i="4"/>
  <c r="J93" i="5"/>
  <c r="J142" i="2"/>
  <c r="J112" i="2"/>
  <c r="BK143" i="3"/>
  <c r="J132" i="3"/>
  <c r="J96" i="4"/>
  <c r="J242" i="2"/>
  <c r="J216" i="2"/>
  <c r="BK194" i="2"/>
  <c r="BK165" i="2"/>
  <c r="J128" i="2"/>
  <c r="BK132" i="3"/>
  <c r="BK99" i="3"/>
  <c r="J228" i="2"/>
  <c r="J207" i="2"/>
  <c r="BK163" i="2"/>
  <c r="BK108" i="2"/>
  <c r="J105" i="3"/>
  <c r="J154" i="2"/>
  <c r="BK93" i="4"/>
  <c r="J92" i="5"/>
  <c r="J167" i="2"/>
  <c r="BK106" i="2"/>
  <c r="J180" i="3"/>
  <c r="BK109" i="3"/>
  <c r="BK105" i="3"/>
  <c r="J248" i="2"/>
  <c r="J238" i="2"/>
  <c r="BK212" i="2"/>
  <c r="J158" i="2"/>
  <c r="BK122" i="2"/>
  <c r="BK103" i="3"/>
  <c r="J115" i="3"/>
  <c r="BK90" i="4"/>
  <c r="J214" i="2"/>
  <c r="J183" i="2"/>
  <c r="J148" i="2"/>
  <c r="J182" i="3"/>
  <c r="BK101" i="3"/>
  <c r="J97" i="3"/>
  <c r="J160" i="2"/>
  <c r="BK112" i="2"/>
  <c r="BK96" i="5"/>
  <c r="J247" i="2"/>
  <c r="BK214" i="2"/>
  <c r="J196" i="2"/>
  <c r="J171" i="2"/>
  <c r="J132" i="2"/>
  <c r="BK92" i="2"/>
  <c r="J156" i="3"/>
  <c r="BK122" i="3"/>
  <c r="BK99" i="5"/>
  <c r="BK175" i="2"/>
  <c r="J120" i="2"/>
  <c r="J174" i="3"/>
  <c r="J117" i="3"/>
  <c r="J141" i="3"/>
  <c r="BK117" i="3"/>
  <c r="BK99" i="4"/>
  <c r="BK190" i="2"/>
  <c r="BK156" i="2"/>
  <c r="BK124" i="2"/>
  <c r="BK98" i="2"/>
  <c r="BK136" i="3"/>
  <c r="J126" i="3"/>
  <c r="J176" i="3"/>
  <c r="J91" i="3"/>
  <c r="J101" i="5"/>
  <c r="BK183" i="2"/>
  <c r="J163" i="2"/>
  <c r="BK118" i="2"/>
  <c r="BK102" i="2"/>
  <c r="BK167" i="3"/>
  <c r="J165" i="3"/>
  <c r="BK151" i="3"/>
  <c r="BK88" i="5"/>
  <c r="J240" i="2"/>
  <c r="J223" i="2"/>
  <c r="J198" i="2"/>
  <c r="BK150" i="2"/>
  <c r="J225" i="2"/>
  <c r="BK216" i="2"/>
  <c r="J194" i="2"/>
  <c r="BK142" i="2"/>
  <c r="J118" i="2"/>
  <c r="J111" i="3"/>
  <c r="BK176" i="3"/>
  <c r="BK102" i="4"/>
  <c r="J165" i="2"/>
  <c r="BK128" i="2"/>
  <c r="J100" i="2"/>
  <c r="J86" i="5"/>
  <c r="BK243" i="2"/>
  <c r="BK225" i="2"/>
  <c r="J202" i="2"/>
  <c r="J192" i="2"/>
  <c r="BK136" i="2"/>
  <c r="BK178" i="3"/>
  <c r="BK149" i="3"/>
  <c r="J93" i="4"/>
  <c r="BK181" i="2"/>
  <c r="J130" i="2"/>
  <c r="BK100" i="2"/>
  <c r="BK128" i="3"/>
  <c r="J185" i="3"/>
  <c r="BK134" i="3"/>
  <c r="BK90" i="5"/>
  <c r="J181" i="2"/>
  <c r="J150" i="2"/>
  <c r="J138" i="2"/>
  <c r="J104" i="2"/>
  <c r="J172" i="3"/>
  <c r="J99" i="3"/>
  <c r="J167" i="3"/>
  <c r="BK124" i="3"/>
  <c r="BK126" i="3"/>
  <c r="BK86" i="5"/>
  <c r="J179" i="2"/>
  <c r="J156" i="2"/>
  <c r="J136" i="2"/>
  <c r="J96" i="2"/>
  <c r="J162" i="3"/>
  <c r="BK160" i="3"/>
  <c r="J136" i="3"/>
  <c r="J90" i="4"/>
  <c r="J245" i="2"/>
  <c r="J230" i="2"/>
  <c r="J209" i="2"/>
  <c r="J188" i="2"/>
  <c r="J114" i="2"/>
  <c r="J153" i="3"/>
  <c r="J130" i="3"/>
  <c r="BK101" i="5"/>
  <c r="J220" i="2"/>
  <c r="BK209" i="2"/>
  <c r="BK196" i="2"/>
  <c r="BK158" i="2"/>
  <c r="BK120" i="2"/>
  <c r="J98" i="2"/>
  <c r="J119" i="3"/>
  <c r="BK156" i="3"/>
  <c r="BK87" i="4"/>
  <c r="BK132" i="2"/>
  <c r="P162" i="2" l="1"/>
  <c r="R187" i="2"/>
  <c r="T204" i="2"/>
  <c r="BK222" i="2"/>
  <c r="J222" i="2"/>
  <c r="J66" i="2" s="1"/>
  <c r="R222" i="2"/>
  <c r="T222" i="2"/>
  <c r="P90" i="3"/>
  <c r="P121" i="3"/>
  <c r="BK140" i="3"/>
  <c r="J140" i="3"/>
  <c r="J63" i="3" s="1"/>
  <c r="P159" i="3"/>
  <c r="P164" i="3"/>
  <c r="T169" i="3"/>
  <c r="T83" i="4"/>
  <c r="T82" i="4" s="1"/>
  <c r="T81" i="4" s="1"/>
  <c r="P222" i="2"/>
  <c r="BK83" i="4"/>
  <c r="J83" i="4"/>
  <c r="J61" i="4" s="1"/>
  <c r="BK85" i="5"/>
  <c r="J85" i="5" s="1"/>
  <c r="J61" i="5" s="1"/>
  <c r="BK89" i="2"/>
  <c r="J89" i="2" s="1"/>
  <c r="J61" i="2" s="1"/>
  <c r="R162" i="2"/>
  <c r="T187" i="2"/>
  <c r="P211" i="2"/>
  <c r="BK227" i="2"/>
  <c r="J227" i="2"/>
  <c r="J67" i="2" s="1"/>
  <c r="BK90" i="3"/>
  <c r="J90" i="3" s="1"/>
  <c r="J61" i="3" s="1"/>
  <c r="BK121" i="3"/>
  <c r="J121" i="3" s="1"/>
  <c r="J62" i="3" s="1"/>
  <c r="T121" i="3"/>
  <c r="T159" i="3"/>
  <c r="BK169" i="3"/>
  <c r="J169" i="3"/>
  <c r="J68" i="3"/>
  <c r="P83" i="4"/>
  <c r="P82" i="4"/>
  <c r="P81" i="4" s="1"/>
  <c r="AU57" i="1" s="1"/>
  <c r="R85" i="5"/>
  <c r="BK98" i="5"/>
  <c r="J98" i="5"/>
  <c r="J63" i="5"/>
  <c r="R89" i="2"/>
  <c r="T162" i="2"/>
  <c r="BK204" i="2"/>
  <c r="J204" i="2"/>
  <c r="J64" i="2" s="1"/>
  <c r="BK211" i="2"/>
  <c r="J211" i="2" s="1"/>
  <c r="J65" i="2" s="1"/>
  <c r="T227" i="2"/>
  <c r="R90" i="3"/>
  <c r="R121" i="3"/>
  <c r="T140" i="3"/>
  <c r="BK159" i="3"/>
  <c r="J159" i="3" s="1"/>
  <c r="J66" i="3" s="1"/>
  <c r="BK164" i="3"/>
  <c r="J164" i="3" s="1"/>
  <c r="J67" i="3" s="1"/>
  <c r="P169" i="3"/>
  <c r="P85" i="5"/>
  <c r="P98" i="5"/>
  <c r="P84" i="5" s="1"/>
  <c r="P83" i="5" s="1"/>
  <c r="AU58" i="1" s="1"/>
  <c r="P89" i="2"/>
  <c r="BK162" i="2"/>
  <c r="J162" i="2"/>
  <c r="J62" i="2"/>
  <c r="P187" i="2"/>
  <c r="R204" i="2"/>
  <c r="T211" i="2"/>
  <c r="R227" i="2"/>
  <c r="R140" i="3"/>
  <c r="R169" i="3"/>
  <c r="R98" i="5"/>
  <c r="T89" i="2"/>
  <c r="T88" i="2"/>
  <c r="T87" i="2" s="1"/>
  <c r="BK187" i="2"/>
  <c r="J187" i="2"/>
  <c r="J63" i="2" s="1"/>
  <c r="P204" i="2"/>
  <c r="R211" i="2"/>
  <c r="P227" i="2"/>
  <c r="T90" i="3"/>
  <c r="T89" i="3" s="1"/>
  <c r="T88" i="3" s="1"/>
  <c r="P140" i="3"/>
  <c r="R159" i="3"/>
  <c r="R164" i="3"/>
  <c r="T164" i="3"/>
  <c r="R83" i="4"/>
  <c r="R82" i="4" s="1"/>
  <c r="R81" i="4" s="1"/>
  <c r="T85" i="5"/>
  <c r="T98" i="5"/>
  <c r="T84" i="5" s="1"/>
  <c r="T83" i="5" s="1"/>
  <c r="BK155" i="3"/>
  <c r="J155" i="3"/>
  <c r="J64" i="3"/>
  <c r="BK95" i="5"/>
  <c r="J95" i="5"/>
  <c r="J62" i="5"/>
  <c r="F55" i="5"/>
  <c r="F79" i="5"/>
  <c r="J80" i="5"/>
  <c r="BE86" i="5"/>
  <c r="BE88" i="5"/>
  <c r="BE92" i="5"/>
  <c r="BE96" i="5"/>
  <c r="BE99" i="5"/>
  <c r="BE102" i="5"/>
  <c r="E48" i="5"/>
  <c r="J77" i="5"/>
  <c r="BE90" i="5"/>
  <c r="BE101" i="5"/>
  <c r="BB58" i="1"/>
  <c r="J54" i="5"/>
  <c r="BE93" i="5"/>
  <c r="F78" i="4"/>
  <c r="J77" i="4"/>
  <c r="J52" i="4"/>
  <c r="J78" i="4"/>
  <c r="BE87" i="4"/>
  <c r="E48" i="4"/>
  <c r="BE99" i="4"/>
  <c r="BE102" i="4"/>
  <c r="F77" i="4"/>
  <c r="BE84" i="4"/>
  <c r="BE90" i="4"/>
  <c r="BE93" i="4"/>
  <c r="BE96" i="4"/>
  <c r="BE101" i="4"/>
  <c r="F54" i="3"/>
  <c r="J82" i="3"/>
  <c r="BE113" i="3"/>
  <c r="BE117" i="3"/>
  <c r="BE130" i="3"/>
  <c r="BE136" i="3"/>
  <c r="BE160" i="3"/>
  <c r="BE174" i="3"/>
  <c r="J55" i="3"/>
  <c r="BE103" i="3"/>
  <c r="BE105" i="3"/>
  <c r="BE107" i="3"/>
  <c r="BE109" i="3"/>
  <c r="BE115" i="3"/>
  <c r="BE149" i="3"/>
  <c r="BE176" i="3"/>
  <c r="BE184" i="3"/>
  <c r="BE185" i="3"/>
  <c r="BE119" i="3"/>
  <c r="BE138" i="3"/>
  <c r="BE147" i="3"/>
  <c r="BE153" i="3"/>
  <c r="BE156" i="3"/>
  <c r="BE170" i="3"/>
  <c r="BE91" i="3"/>
  <c r="BE93" i="3"/>
  <c r="BE151" i="3"/>
  <c r="E48" i="3"/>
  <c r="BE97" i="3"/>
  <c r="BE122" i="3"/>
  <c r="BE124" i="3"/>
  <c r="BE128" i="3"/>
  <c r="BE165" i="3"/>
  <c r="BE167" i="3"/>
  <c r="BE182" i="3"/>
  <c r="F55" i="3"/>
  <c r="BE95" i="3"/>
  <c r="BE111" i="3"/>
  <c r="BE126" i="3"/>
  <c r="BE132" i="3"/>
  <c r="BE134" i="3"/>
  <c r="BE143" i="3"/>
  <c r="BE145" i="3"/>
  <c r="BE172" i="3"/>
  <c r="BE178" i="3"/>
  <c r="BE180" i="3"/>
  <c r="J54" i="3"/>
  <c r="BE99" i="3"/>
  <c r="BE101" i="3"/>
  <c r="BE141" i="3"/>
  <c r="BE162" i="3"/>
  <c r="E48" i="2"/>
  <c r="J52" i="2"/>
  <c r="F54" i="2"/>
  <c r="J54" i="2"/>
  <c r="F55" i="2"/>
  <c r="J55" i="2"/>
  <c r="BE90" i="2"/>
  <c r="BE92" i="2"/>
  <c r="BE94" i="2"/>
  <c r="BE96" i="2"/>
  <c r="BE98" i="2"/>
  <c r="BE100" i="2"/>
  <c r="BE102" i="2"/>
  <c r="BE104" i="2"/>
  <c r="BE106" i="2"/>
  <c r="BE108" i="2"/>
  <c r="BE110" i="2"/>
  <c r="BE112" i="2"/>
  <c r="BE114" i="2"/>
  <c r="BE116" i="2"/>
  <c r="BE118" i="2"/>
  <c r="BE120" i="2"/>
  <c r="BE122" i="2"/>
  <c r="BE124" i="2"/>
  <c r="BE126" i="2"/>
  <c r="BE128" i="2"/>
  <c r="BE130" i="2"/>
  <c r="BE132" i="2"/>
  <c r="BE134" i="2"/>
  <c r="BE136" i="2"/>
  <c r="BE138" i="2"/>
  <c r="BE140" i="2"/>
  <c r="BE142" i="2"/>
  <c r="BE144" i="2"/>
  <c r="BE146" i="2"/>
  <c r="BE148" i="2"/>
  <c r="BE150" i="2"/>
  <c r="BE152" i="2"/>
  <c r="BE154" i="2"/>
  <c r="BE156" i="2"/>
  <c r="BE158" i="2"/>
  <c r="BE160" i="2"/>
  <c r="BE163" i="2"/>
  <c r="BE165" i="2"/>
  <c r="BE167" i="2"/>
  <c r="BE169" i="2"/>
  <c r="BE171" i="2"/>
  <c r="BE173" i="2"/>
  <c r="BE175" i="2"/>
  <c r="BE177" i="2"/>
  <c r="BE179" i="2"/>
  <c r="BE181" i="2"/>
  <c r="BE183" i="2"/>
  <c r="BE185" i="2"/>
  <c r="BE188" i="2"/>
  <c r="BE190" i="2"/>
  <c r="BE192" i="2"/>
  <c r="BE194" i="2"/>
  <c r="BE196" i="2"/>
  <c r="BE198" i="2"/>
  <c r="BE200" i="2"/>
  <c r="BE202" i="2"/>
  <c r="BE205" i="2"/>
  <c r="BE207" i="2"/>
  <c r="BE209" i="2"/>
  <c r="BE212" i="2"/>
  <c r="BE214" i="2"/>
  <c r="BE216" i="2"/>
  <c r="BE218" i="2"/>
  <c r="BE220" i="2"/>
  <c r="BE223" i="2"/>
  <c r="BE225" i="2"/>
  <c r="BE228" i="2"/>
  <c r="BE230" i="2"/>
  <c r="BE232" i="2"/>
  <c r="BE234" i="2"/>
  <c r="BE236" i="2"/>
  <c r="BE238" i="2"/>
  <c r="BE240" i="2"/>
  <c r="BE242" i="2"/>
  <c r="BE243" i="2"/>
  <c r="BE245" i="2"/>
  <c r="BE247" i="2"/>
  <c r="BE248" i="2"/>
  <c r="BA55" i="1"/>
  <c r="BC55" i="1"/>
  <c r="BB55" i="1"/>
  <c r="AW55" i="1"/>
  <c r="BD55" i="1"/>
  <c r="F34" i="4"/>
  <c r="BA57" i="1" s="1"/>
  <c r="F37" i="3"/>
  <c r="BD56" i="1"/>
  <c r="F37" i="5"/>
  <c r="BD58" i="1"/>
  <c r="F35" i="3"/>
  <c r="BB56" i="1"/>
  <c r="J34" i="3"/>
  <c r="AW56" i="1" s="1"/>
  <c r="F34" i="3"/>
  <c r="BA56" i="1" s="1"/>
  <c r="J34" i="4"/>
  <c r="AW57" i="1" s="1"/>
  <c r="J34" i="5"/>
  <c r="AW58" i="1"/>
  <c r="F36" i="4"/>
  <c r="BC57" i="1"/>
  <c r="F37" i="4"/>
  <c r="BD57" i="1"/>
  <c r="F35" i="4"/>
  <c r="BB57" i="1" s="1"/>
  <c r="F34" i="5"/>
  <c r="BA58" i="1"/>
  <c r="F36" i="5"/>
  <c r="BC58" i="1" s="1"/>
  <c r="F36" i="3"/>
  <c r="BC56" i="1"/>
  <c r="BK88" i="2" l="1"/>
  <c r="J88" i="2" s="1"/>
  <c r="J60" i="2" s="1"/>
  <c r="BK89" i="3"/>
  <c r="J89" i="3" s="1"/>
  <c r="J60" i="3" s="1"/>
  <c r="BK82" i="4"/>
  <c r="J82" i="4"/>
  <c r="J60" i="4"/>
  <c r="P88" i="2"/>
  <c r="P87" i="2" s="1"/>
  <c r="AU55" i="1" s="1"/>
  <c r="R88" i="2"/>
  <c r="R87" i="2" s="1"/>
  <c r="R84" i="5"/>
  <c r="R83" i="5"/>
  <c r="P89" i="3"/>
  <c r="P88" i="3"/>
  <c r="AU56" i="1" s="1"/>
  <c r="R89" i="3"/>
  <c r="R88" i="3"/>
  <c r="BK84" i="5"/>
  <c r="BK83" i="5"/>
  <c r="J83" i="5"/>
  <c r="J59" i="5"/>
  <c r="BK81" i="4"/>
  <c r="J81" i="4"/>
  <c r="J59" i="4"/>
  <c r="BK88" i="3"/>
  <c r="J88" i="3"/>
  <c r="J59" i="3" s="1"/>
  <c r="F33" i="3"/>
  <c r="AZ56" i="1" s="1"/>
  <c r="BD54" i="1"/>
  <c r="W33" i="1" s="1"/>
  <c r="F33" i="4"/>
  <c r="AZ57" i="1" s="1"/>
  <c r="J33" i="3"/>
  <c r="AV56" i="1" s="1"/>
  <c r="AT56" i="1" s="1"/>
  <c r="F33" i="5"/>
  <c r="AZ58" i="1"/>
  <c r="F33" i="2"/>
  <c r="AZ55" i="1" s="1"/>
  <c r="J33" i="2"/>
  <c r="AV55" i="1" s="1"/>
  <c r="AT55" i="1" s="1"/>
  <c r="J33" i="4"/>
  <c r="AV57" i="1" s="1"/>
  <c r="AT57" i="1" s="1"/>
  <c r="BC54" i="1"/>
  <c r="W32" i="1"/>
  <c r="J33" i="5"/>
  <c r="AV58" i="1" s="1"/>
  <c r="AT58" i="1" s="1"/>
  <c r="BB54" i="1"/>
  <c r="W31" i="1"/>
  <c r="BA54" i="1"/>
  <c r="W30" i="1"/>
  <c r="BK87" i="2" l="1"/>
  <c r="J87" i="2" s="1"/>
  <c r="J30" i="2" s="1"/>
  <c r="AG55" i="1" s="1"/>
  <c r="AN55" i="1" s="1"/>
  <c r="J84" i="5"/>
  <c r="J60" i="5"/>
  <c r="J30" i="5"/>
  <c r="AG58" i="1" s="1"/>
  <c r="J30" i="3"/>
  <c r="AG56" i="1"/>
  <c r="AY54" i="1"/>
  <c r="AX54" i="1"/>
  <c r="AU54" i="1"/>
  <c r="AW54" i="1"/>
  <c r="AK30" i="1" s="1"/>
  <c r="J30" i="4"/>
  <c r="AG57" i="1" s="1"/>
  <c r="AN57" i="1" s="1"/>
  <c r="AZ54" i="1"/>
  <c r="W29" i="1"/>
  <c r="J39" i="2" l="1"/>
  <c r="J59" i="2"/>
  <c r="J39" i="5"/>
  <c r="J39" i="4"/>
  <c r="J39" i="3"/>
  <c r="AN56" i="1"/>
  <c r="AN58" i="1"/>
  <c r="AG54" i="1"/>
  <c r="AK26" i="1" s="1"/>
  <c r="AV54" i="1"/>
  <c r="AK29" i="1" s="1"/>
  <c r="AK35" i="1" l="1"/>
  <c r="AT54" i="1"/>
  <c r="AN54" i="1"/>
</calcChain>
</file>

<file path=xl/sharedStrings.xml><?xml version="1.0" encoding="utf-8"?>
<sst xmlns="http://schemas.openxmlformats.org/spreadsheetml/2006/main" count="3807" uniqueCount="793">
  <si>
    <t>Export Komplet</t>
  </si>
  <si>
    <t>VZ</t>
  </si>
  <si>
    <t>2.0</t>
  </si>
  <si>
    <t>ZAMOK</t>
  </si>
  <si>
    <t>False</t>
  </si>
  <si>
    <t>{38219581-ded4-4a60-a759-04e69818d4d8}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</si>
  <si>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</si>
  <si>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</si>
  <si>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</si>
  <si>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</si>
  <si>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</si>
  <si>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</si>
  <si>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</si>
  <si>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</si>
  <si>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IMPORT(1)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</si>
  <si>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</si>
  <si>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</si>
  <si>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Příloha č. 3 - Soupis stavebních prací</t>
  </si>
  <si>
    <t>KSO:</t>
  </si>
  <si>
    <t/>
  </si>
  <si>
    <t>CC-CZ:</t>
  </si>
  <si>
    <t>Místo:</t>
  </si>
  <si>
    <t xml:space="preserve"> </t>
  </si>
  <si>
    <t>Datum:</t>
  </si>
  <si>
    <t>27. 3. 2023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</si>
  <si>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</si>
  <si>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</si>
  <si>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</si>
  <si>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</si>
  <si>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</si>
  <si>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</si>
  <si>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</si>
  <si>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</si>
  <si>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</si>
  <si>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</si>
  <si>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</si>
  <si>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</si>
  <si>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</si>
  <si>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</si>
  <si>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</si>
  <si>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</si>
  <si>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</si>
  <si>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</si>
  <si>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</si>
  <si>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</si>
  <si>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</si>
  <si>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</si>
  <si>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</si>
  <si>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</si>
  <si>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</si>
  <si>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</si>
  <si>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</si>
  <si>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</si>
  <si>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</si>
  <si>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</si>
  <si>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</si>
  <si>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</si>
  <si>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</si>
  <si>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</si>
  <si>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</si>
  <si>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</si>
  <si>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</si>
  <si>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</si>
  <si>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</si>
  <si>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</si>
  <si>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</si>
  <si>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</si>
  <si>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</si>
  <si>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</si>
  <si>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</si>
  <si>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</si>
  <si>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</si>
  <si>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</si>
  <si>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C10</t>
  </si>
  <si>
    <t>Polní cesta C10</t>
  </si>
  <si>
    <t>STA</t>
  </si>
  <si>
    <t>1</t>
  </si>
  <si>
    <t>{5cc3bf42-1944-4b49-8ae0-60eeedac463c}</t>
  </si>
  <si>
    <t>2</t>
  </si>
  <si>
    <t>C12</t>
  </si>
  <si>
    <t>Polní cesta C12</t>
  </si>
  <si>
    <t>{045fb277-aa61-4d93-977e-88e54ec1747b}</t>
  </si>
  <si>
    <t>SO 105</t>
  </si>
  <si>
    <t>Náhradní výsadba</t>
  </si>
  <si>
    <t>{b702cf2c-c5a1-429a-8520-89508990c4f4}</t>
  </si>
  <si>
    <t>SO 900</t>
  </si>
  <si>
    <t>Vedlejší rozpočt...</t>
  </si>
  <si>
    <t>{a611ec20-09fa-4698-9c18-4ab21e06444e}</t>
  </si>
  <si>
    <t>KRYCÍ LIST SOUPISU PRACÍ</t>
  </si>
  <si>
    <t>Objekt:</t>
  </si>
  <si>
    <t>C10 - Polní cesta C10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</si>
  <si>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</si>
  <si>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</si>
  <si>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</si>
  <si>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</si>
  <si>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</si>
  <si>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</si>
  <si>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</si>
  <si>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</si>
  <si>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</si>
  <si>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</si>
  <si>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</si>
  <si>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</si>
  <si>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</si>
  <si>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</si>
  <si>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</si>
  <si>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</si>
  <si>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</si>
  <si>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</si>
  <si>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</si>
  <si>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</si>
  <si>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</si>
  <si>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</si>
  <si>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</si>
  <si>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</si>
  <si>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</si>
  <si>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</si>
  <si>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</si>
  <si>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</si>
  <si>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</si>
  <si>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</si>
  <si>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</si>
  <si>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i s kořeny na ploše do 1000 m2</t>
  </si>
  <si>
    <t>m2</t>
  </si>
  <si>
    <t>CS ÚRS 2023 01</t>
  </si>
  <si>
    <t>4</t>
  </si>
  <si>
    <t>Online PSC</t>
  </si>
  <si>
    <t>https://podminky.urs.cz/item/CS_URS_2023_01/111251103</t>
  </si>
  <si>
    <t>112101101</t>
  </si>
  <si>
    <t>Kácení stromů listnatých o průměru kmene 10-30 cm, 4kmeny z 1 pařezu</t>
  </si>
  <si>
    <t>kus</t>
  </si>
  <si>
    <t>https://podminky.urs.cz/item/CS_URS_2023_01/112101101</t>
  </si>
  <si>
    <t>3</t>
  </si>
  <si>
    <t>112101102</t>
  </si>
  <si>
    <t>Kácení stromů listnatých o průměru kmene 30-50 cm</t>
  </si>
  <si>
    <t>6</t>
  </si>
  <si>
    <t>https://podminky.urs.cz/item/CS_URS_2023_01/112101102</t>
  </si>
  <si>
    <t>112101103</t>
  </si>
  <si>
    <t>Kácení stromů listnatých o průměru kmene 50-70 cm</t>
  </si>
  <si>
    <t>8</t>
  </si>
  <si>
    <t>https://podminky.urs.cz/item/CS_URS_2023_01/112101103</t>
  </si>
  <si>
    <t>5</t>
  </si>
  <si>
    <t>112251101</t>
  </si>
  <si>
    <t>Odstranění pařezů pod úrovní, o průměru 10 - 30 cm</t>
  </si>
  <si>
    <t>10</t>
  </si>
  <si>
    <t>https://podminky.urs.cz/item/CS_URS_2023_01/112251101</t>
  </si>
  <si>
    <t>112251102</t>
  </si>
  <si>
    <t>Odstranění pařezů pod úrovní, o průměru 30 - 50 cm</t>
  </si>
  <si>
    <t>12</t>
  </si>
  <si>
    <t>https://podminky.urs.cz/item/CS_URS_2023_01/112251102</t>
  </si>
  <si>
    <t>7</t>
  </si>
  <si>
    <t>112251103</t>
  </si>
  <si>
    <t>Odstranění pařezů pod úrovní, o průměru 50 - 70 cm</t>
  </si>
  <si>
    <t>14</t>
  </si>
  <si>
    <t>https://podminky.urs.cz/item/CS_URS_2023_01/112251103</t>
  </si>
  <si>
    <t>115101203</t>
  </si>
  <si>
    <t>Čerpání vody na výšku do 10 m, přítok 1000 -2000 l, (přečerpávání toku, 24hodin, 60 dnů)</t>
  </si>
  <si>
    <t>h</t>
  </si>
  <si>
    <t>16</t>
  </si>
  <si>
    <t>https://podminky.urs.cz/item/CS_URS_2023_01/115101203</t>
  </si>
  <si>
    <t>9</t>
  </si>
  <si>
    <t>115201501</t>
  </si>
  <si>
    <t>Montáž odpadního potrubí DN 150</t>
  </si>
  <si>
    <t>m</t>
  </si>
  <si>
    <t>18</t>
  </si>
  <si>
    <t>https://podminky.urs.cz/item/CS_URS_2023_01/115201501</t>
  </si>
  <si>
    <t>115201511</t>
  </si>
  <si>
    <t>Demontáž odpadního potrubí DN 150</t>
  </si>
  <si>
    <t>20</t>
  </si>
  <si>
    <t>https://podminky.urs.cz/item/CS_URS_2023_01/115201511</t>
  </si>
  <si>
    <t>11</t>
  </si>
  <si>
    <t>119001422</t>
  </si>
  <si>
    <t>Dočasné zajištění kabelů - v počtu 3 - 6 kabelů, (telekomunikační)</t>
  </si>
  <si>
    <t>22</t>
  </si>
  <si>
    <t>https://podminky.urs.cz/item/CS_URS_2023_01/119001422</t>
  </si>
  <si>
    <t>129001101</t>
  </si>
  <si>
    <t>Příplatek za ztížení vykopávky v blízkosti vedení</t>
  </si>
  <si>
    <t>m3</t>
  </si>
  <si>
    <t>24</t>
  </si>
  <si>
    <t>https://podminky.urs.cz/item/CS_URS_2023_01/129001101</t>
  </si>
  <si>
    <t>13</t>
  </si>
  <si>
    <t>121151124</t>
  </si>
  <si>
    <t>Sejmutí ornice s přemístěním přes 100 do 250 m, nebo naložením na doprav. prost.</t>
  </si>
  <si>
    <t>26</t>
  </si>
  <si>
    <t>https://podminky.urs.cz/item/CS_URS_2023_01/121151124</t>
  </si>
  <si>
    <t>122251106</t>
  </si>
  <si>
    <t>Odkopávky nezapažené v hor. 3 do 1000 m3</t>
  </si>
  <si>
    <t>28</t>
  </si>
  <si>
    <t>https://podminky.urs.cz/item/CS_URS_2023_01/122251106</t>
  </si>
  <si>
    <t>132151104</t>
  </si>
  <si>
    <t>Hloubení rýh š.do 60 cm v hor.3 nad 100 m3,STROJNĚ</t>
  </si>
  <si>
    <t>30</t>
  </si>
  <si>
    <t>https://podminky.urs.cz/item/CS_URS_2023_01/132151104</t>
  </si>
  <si>
    <t>133254103</t>
  </si>
  <si>
    <t>Hloubení šachet v hor.3 do 100 m3</t>
  </si>
  <si>
    <t>32</t>
  </si>
  <si>
    <t>https://podminky.urs.cz/item/CS_URS_2023_01/133254103</t>
  </si>
  <si>
    <t>17</t>
  </si>
  <si>
    <t>151101201</t>
  </si>
  <si>
    <t>Pažení stěn výkopu - příložné - hloubky do 4 m</t>
  </si>
  <si>
    <t>34</t>
  </si>
  <si>
    <t>https://podminky.urs.cz/item/CS_URS_2023_01/151101201</t>
  </si>
  <si>
    <t>151101211</t>
  </si>
  <si>
    <t>Odstranění pažení stěn - příložné - hl. do 4 m</t>
  </si>
  <si>
    <t>36</t>
  </si>
  <si>
    <t>https://podminky.urs.cz/item/CS_URS_2023_01/151101211</t>
  </si>
  <si>
    <t>19</t>
  </si>
  <si>
    <t>161151103</t>
  </si>
  <si>
    <t>Svislé přemístění výkopku z hor.1-4 do 2,5 m</t>
  </si>
  <si>
    <t>38</t>
  </si>
  <si>
    <t>https://podminky.urs.cz/item/CS_URS_2023_01/161151103</t>
  </si>
  <si>
    <t>162351103</t>
  </si>
  <si>
    <t>Vodorovné přemístění výkopku z hor.1-4 do 500 m, na meziskládku k použití v místě stavby</t>
  </si>
  <si>
    <t>40</t>
  </si>
  <si>
    <t>https://podminky.urs.cz/item/CS_URS_2023_01/162351103</t>
  </si>
  <si>
    <t>162751116</t>
  </si>
  <si>
    <t>Vodorovné přemístění výkopku z hor.1-4 do 9000 m, odboz přebytků zemin na skládku</t>
  </si>
  <si>
    <t>42</t>
  </si>
  <si>
    <t>https://podminky.urs.cz/item/CS_URS_2023_01/162751116</t>
  </si>
  <si>
    <t>167151112</t>
  </si>
  <si>
    <t>Nakládání výkopku z hor.1-4 v množství nad 100 m3</t>
  </si>
  <si>
    <t>44</t>
  </si>
  <si>
    <t>https://podminky.urs.cz/item/CS_URS_2023_01/167151112</t>
  </si>
  <si>
    <t>23</t>
  </si>
  <si>
    <t>171151111</t>
  </si>
  <si>
    <t>Uložení sypaniny z hornin nesoudržných s I(d) 0,9</t>
  </si>
  <si>
    <t>46</t>
  </si>
  <si>
    <t>https://podminky.urs.cz/item/CS_URS_2023_01/171151111</t>
  </si>
  <si>
    <t>171151101</t>
  </si>
  <si>
    <t>Hutnění boků násypů</t>
  </si>
  <si>
    <t>48</t>
  </si>
  <si>
    <t>https://podminky.urs.cz/item/CS_URS_2023_01/171151101</t>
  </si>
  <si>
    <t>25</t>
  </si>
  <si>
    <t>171251201</t>
  </si>
  <si>
    <t>Uložení sypaniny na skl.-modelace na výšku přes 2m</t>
  </si>
  <si>
    <t>50</t>
  </si>
  <si>
    <t>https://podminky.urs.cz/item/CS_URS_2023_01/171251201</t>
  </si>
  <si>
    <t>174112101</t>
  </si>
  <si>
    <t>Zásyp jam,rýh a šachet štěrkopískem, se zhutněním, vč. dodávky ŠP</t>
  </si>
  <si>
    <t>52</t>
  </si>
  <si>
    <t>https://podminky.urs.cz/item/CS_URS_2023_01/174112101</t>
  </si>
  <si>
    <t>27</t>
  </si>
  <si>
    <t>175111101</t>
  </si>
  <si>
    <t>Obsyp objektu bez prohození sypaniny</t>
  </si>
  <si>
    <t>54</t>
  </si>
  <si>
    <t>https://podminky.urs.cz/item/CS_URS_2023_01/175111101</t>
  </si>
  <si>
    <t>175111109</t>
  </si>
  <si>
    <t>Příplatek za prohození sypaniny pro obsyp objektu</t>
  </si>
  <si>
    <t>56</t>
  </si>
  <si>
    <t>https://podminky.urs.cz/item/CS_URS_2023_01/175111109</t>
  </si>
  <si>
    <t>29</t>
  </si>
  <si>
    <t>181152301</t>
  </si>
  <si>
    <t>Úprava pláně v zářezech v hor. 1-4, se zhutněním</t>
  </si>
  <si>
    <t>58</t>
  </si>
  <si>
    <t>https://podminky.urs.cz/item/CS_URS_2023_01/181152301</t>
  </si>
  <si>
    <t>181351115</t>
  </si>
  <si>
    <t>Rozprostření ornice, rovina, tl. 25-30 cm,do 500m2</t>
  </si>
  <si>
    <t>60</t>
  </si>
  <si>
    <t>https://podminky.urs.cz/item/CS_URS_2023_01/181351115</t>
  </si>
  <si>
    <t>31</t>
  </si>
  <si>
    <t>182151111</t>
  </si>
  <si>
    <t>Svahování v zářezech v hor. 1 - 4</t>
  </si>
  <si>
    <t>62</t>
  </si>
  <si>
    <t>https://podminky.urs.cz/item/CS_URS_2023_01/182151111</t>
  </si>
  <si>
    <t>182251101</t>
  </si>
  <si>
    <t>Svahování násypů</t>
  </si>
  <si>
    <t>64</t>
  </si>
  <si>
    <t>https://podminky.urs.cz/item/CS_URS_2023_01/182251101</t>
  </si>
  <si>
    <t>33</t>
  </si>
  <si>
    <t>182351135</t>
  </si>
  <si>
    <t>Rozprostření ornice, svah, tl. 25-30 cm, nad 500m2</t>
  </si>
  <si>
    <t>66</t>
  </si>
  <si>
    <t>https://podminky.urs.cz/item/CS_URS_2023_01/182351135</t>
  </si>
  <si>
    <t>113105113</t>
  </si>
  <si>
    <t>Rozebrání dlažeb z lom. kamene do MC, spáry s MC, (původní zpevnění koryta před vtokem, za výtokem)</t>
  </si>
  <si>
    <t>68</t>
  </si>
  <si>
    <t>https://podminky.urs.cz/item/CS_URS_2023_01/113105113</t>
  </si>
  <si>
    <t>35</t>
  </si>
  <si>
    <t>181451311</t>
  </si>
  <si>
    <t>Založení trávníku lučního výsevem v rovině</t>
  </si>
  <si>
    <t>70</t>
  </si>
  <si>
    <t>https://podminky.urs.cz/item/CS_URS_2023_01/181451311</t>
  </si>
  <si>
    <t>181451312</t>
  </si>
  <si>
    <t>Založení trávníku lučního výsevem ve svahu do 1:1</t>
  </si>
  <si>
    <t>72</t>
  </si>
  <si>
    <t>https://podminky.urs.cz/item/CS_URS_2023_01/181451312</t>
  </si>
  <si>
    <t>Zakládání</t>
  </si>
  <si>
    <t>37</t>
  </si>
  <si>
    <t>213141112</t>
  </si>
  <si>
    <t>Zřízení vrstvy z geotextilie sklon do 1:5 š.do 6 m</t>
  </si>
  <si>
    <t>74</t>
  </si>
  <si>
    <t>https://podminky.urs.cz/item/CS_URS_2023_01/213141112</t>
  </si>
  <si>
    <t>275311127</t>
  </si>
  <si>
    <t>Beton základ. patek prostý z cem. portlad. C 25/30</t>
  </si>
  <si>
    <t>76</t>
  </si>
  <si>
    <t>https://podminky.urs.cz/item/CS_URS_2023_01/275311127</t>
  </si>
  <si>
    <t>39</t>
  </si>
  <si>
    <t>275354111</t>
  </si>
  <si>
    <t>Bednění stěn základových patek zřízení, zde čel propustku</t>
  </si>
  <si>
    <t>78</t>
  </si>
  <si>
    <t>https://podminky.urs.cz/item/CS_URS_2023_01/275354111</t>
  </si>
  <si>
    <t>275354211</t>
  </si>
  <si>
    <t>Bednění základových patek odstranění, zde čel propustku</t>
  </si>
  <si>
    <t>80</t>
  </si>
  <si>
    <t>https://podminky.urs.cz/item/CS_URS_2023_01/275354211</t>
  </si>
  <si>
    <t>41</t>
  </si>
  <si>
    <t>211561111</t>
  </si>
  <si>
    <t>Výplň odvodňov. trativodů kam. hrubě drcen. 24/32, mm</t>
  </si>
  <si>
    <t>82</t>
  </si>
  <si>
    <t>https://podminky.urs.cz/item/CS_URS_2023_01/211561111</t>
  </si>
  <si>
    <t>211531111</t>
  </si>
  <si>
    <t>Výplň odvodňov. trativodů kam. hrubě drcen. 32/63, mm</t>
  </si>
  <si>
    <t>84</t>
  </si>
  <si>
    <t>https://podminky.urs.cz/item/CS_URS_2023_01/211531111</t>
  </si>
  <si>
    <t>43</t>
  </si>
  <si>
    <t>211971121</t>
  </si>
  <si>
    <t>Opláštění trativ. z geot.,sklon nad 1:2,5 do 2,5 m</t>
  </si>
  <si>
    <t>86</t>
  </si>
  <si>
    <t>https://podminky.urs.cz/item/CS_URS_2023_01/211971121</t>
  </si>
  <si>
    <t>212792212</t>
  </si>
  <si>
    <t>Montáž trativodů z flexibilních trubek, lože</t>
  </si>
  <si>
    <t>88</t>
  </si>
  <si>
    <t>https://podminky.urs.cz/item/CS_URS_2023_01/212792212</t>
  </si>
  <si>
    <t>45</t>
  </si>
  <si>
    <t>242111113</t>
  </si>
  <si>
    <t>Osazení pláště studny z bet. skruží celých DN 1000</t>
  </si>
  <si>
    <t>90</t>
  </si>
  <si>
    <t>https://podminky.urs.cz/item/CS_URS_2023_01/242111113</t>
  </si>
  <si>
    <t>243571112</t>
  </si>
  <si>
    <t>Výplň dna studny z kam.hr.těženého 16-32, hl. 10 m</t>
  </si>
  <si>
    <t>92</t>
  </si>
  <si>
    <t>https://podminky.urs.cz/item/CS_URS_2023_01/243571112</t>
  </si>
  <si>
    <t>47</t>
  </si>
  <si>
    <t>245111111</t>
  </si>
  <si>
    <t>Osazení krycí desky dvoudílné</t>
  </si>
  <si>
    <t>t</t>
  </si>
  <si>
    <t>94</t>
  </si>
  <si>
    <t>https://podminky.urs.cz/item/CS_URS_2023_01/245111111</t>
  </si>
  <si>
    <t>249791135</t>
  </si>
  <si>
    <t>Otvory vtokové studny, z drenážních trubek DN 160</t>
  </si>
  <si>
    <t>96</t>
  </si>
  <si>
    <t>https://podminky.urs.cz/item/CS_URS_2023_01/249791135</t>
  </si>
  <si>
    <t>Komunikace pozemní</t>
  </si>
  <si>
    <t>49</t>
  </si>
  <si>
    <t>564851111</t>
  </si>
  <si>
    <t>Podklad ze štěrkodrti po zhutnění tloušťky 15 cm</t>
  </si>
  <si>
    <t>98</t>
  </si>
  <si>
    <t>https://podminky.urs.cz/item/CS_URS_2023_01/564851111</t>
  </si>
  <si>
    <t>564861111</t>
  </si>
  <si>
    <t>Podklad ze štěrkodrti po zhutnění tloušťky 20 cm</t>
  </si>
  <si>
    <t>100</t>
  </si>
  <si>
    <t>https://podminky.urs.cz/item/CS_URS_2023_01/564861111</t>
  </si>
  <si>
    <t>51</t>
  </si>
  <si>
    <t>573231111</t>
  </si>
  <si>
    <t>Postřik živičný spojovací z emulze 0,5-0,7 kg/m2</t>
  </si>
  <si>
    <t>102</t>
  </si>
  <si>
    <t>https://podminky.urs.cz/item/CS_URS_2023_01/573231111</t>
  </si>
  <si>
    <t>573432121</t>
  </si>
  <si>
    <t>Nátěr živičný zdrs. s posypem, emulze 1,50 kg/m2, druhá vrstva ND na PMH</t>
  </si>
  <si>
    <t>104</t>
  </si>
  <si>
    <t>https://podminky.urs.cz/item/CS_URS_2023_01/573432121</t>
  </si>
  <si>
    <t>53</t>
  </si>
  <si>
    <t>573432122</t>
  </si>
  <si>
    <t>Nátěr živičný zdrs. s posypem, emulze 1,70 kg/m2</t>
  </si>
  <si>
    <t>-1665442049</t>
  </si>
  <si>
    <t>https://podminky.urs.cz/item/CS_URS_2023_01/573432122</t>
  </si>
  <si>
    <t>574391111</t>
  </si>
  <si>
    <t>Makadam hrubý s asfalt. postřikem a posypem, 10 cm</t>
  </si>
  <si>
    <t>106</t>
  </si>
  <si>
    <t>https://podminky.urs.cz/item/CS_URS_2023_01/574391111</t>
  </si>
  <si>
    <t>55</t>
  </si>
  <si>
    <t>594511112</t>
  </si>
  <si>
    <t>Dlažba z lomového kamene,lože z C -/7,5 do 5 cm, zpev. koryta toku před vt. a za odt., vč. kamene</t>
  </si>
  <si>
    <t>108</t>
  </si>
  <si>
    <t>https://podminky.urs.cz/item/CS_URS_2023_01/594511112</t>
  </si>
  <si>
    <t>599142111</t>
  </si>
  <si>
    <t>Úprava zálivky dil.spár hloubky do 4 cm š. do 4 cm, spára napojení krytů</t>
  </si>
  <si>
    <t>110</t>
  </si>
  <si>
    <t>https://podminky.urs.cz/item/CS_URS_2023_01/599142111</t>
  </si>
  <si>
    <t>Ostatní konstrukce a práce, bourání</t>
  </si>
  <si>
    <t>57</t>
  </si>
  <si>
    <t>914111111</t>
  </si>
  <si>
    <t>Osaz sloupků, montáž svislých dopr.značek , (obetonováním do vývrtu, vč. odklizení zbytků)</t>
  </si>
  <si>
    <t>112</t>
  </si>
  <si>
    <t>https://podminky.urs.cz/item/CS_URS_2023_01/914111111</t>
  </si>
  <si>
    <t>914511111</t>
  </si>
  <si>
    <t>Montáž sloupku dopravních značek délky do 3,5 m s betonovým základem</t>
  </si>
  <si>
    <t>114</t>
  </si>
  <si>
    <t>https://podminky.urs.cz/item/CS_URS_2023_01/914511111</t>
  </si>
  <si>
    <t>59</t>
  </si>
  <si>
    <t>961041211</t>
  </si>
  <si>
    <t>Bourání mostních základů z betonu prostého, nebo kamene, zde čela propustku</t>
  </si>
  <si>
    <t>116</t>
  </si>
  <si>
    <t>https://podminky.urs.cz/item/CS_URS_2023_01/961041211</t>
  </si>
  <si>
    <t>997</t>
  </si>
  <si>
    <t>Přesun sutě</t>
  </si>
  <si>
    <t>997221551</t>
  </si>
  <si>
    <t>Vodorovná doprava suti po suchu do 1 km</t>
  </si>
  <si>
    <t>118</t>
  </si>
  <si>
    <t>https://podminky.urs.cz/item/CS_URS_2023_01/997221551</t>
  </si>
  <si>
    <t>61</t>
  </si>
  <si>
    <t>997221559</t>
  </si>
  <si>
    <t>Příplatek za dopravu suti po suchu za další 8 km</t>
  </si>
  <si>
    <t>120</t>
  </si>
  <si>
    <t>https://podminky.urs.cz/item/CS_URS_2023_01/997221559</t>
  </si>
  <si>
    <t>997221611</t>
  </si>
  <si>
    <t>Nakládání suti na dopravní prostředky</t>
  </si>
  <si>
    <t>122</t>
  </si>
  <si>
    <t>https://podminky.urs.cz/item/CS_URS_2023_01/997221611</t>
  </si>
  <si>
    <t>63</t>
  </si>
  <si>
    <t>976071111</t>
  </si>
  <si>
    <t>Vybourání kovových zábradlí a madel</t>
  </si>
  <si>
    <t>124</t>
  </si>
  <si>
    <t>https://podminky.urs.cz/item/CS_URS_2023_01/976071111</t>
  </si>
  <si>
    <t>997013871</t>
  </si>
  <si>
    <t>Skládkovné suti, inertní odpad</t>
  </si>
  <si>
    <t>126</t>
  </si>
  <si>
    <t>https://podminky.urs.cz/item/CS_URS_2023_01/997013871</t>
  </si>
  <si>
    <t>998</t>
  </si>
  <si>
    <t>Přesun hmot</t>
  </si>
  <si>
    <t>65</t>
  </si>
  <si>
    <t>998225111</t>
  </si>
  <si>
    <t>Přesun hmot, pozemní komunikace, kryt živičný</t>
  </si>
  <si>
    <t>128</t>
  </si>
  <si>
    <t>https://podminky.urs.cz/item/CS_URS_2023_01/998225111</t>
  </si>
  <si>
    <t>998225191</t>
  </si>
  <si>
    <t>Přesun hmot, komunikace živičné, příplatek do 1 km</t>
  </si>
  <si>
    <t>130</t>
  </si>
  <si>
    <t>https://podminky.urs.cz/item/CS_URS_2023_01/998225191</t>
  </si>
  <si>
    <t>OST</t>
  </si>
  <si>
    <t>Ostatní</t>
  </si>
  <si>
    <t>67</t>
  </si>
  <si>
    <t>69311081</t>
  </si>
  <si>
    <t>Geotextilie filtrační 300g/m2, opláštění trativodů</t>
  </si>
  <si>
    <t>262144</t>
  </si>
  <si>
    <t>132</t>
  </si>
  <si>
    <t>https://podminky.urs.cz/item/CS_URS_2023_01/69311081</t>
  </si>
  <si>
    <t>69311010</t>
  </si>
  <si>
    <t>Geotextilie tkaná, pevnost při přetržení 80g/m2</t>
  </si>
  <si>
    <t>134</t>
  </si>
  <si>
    <t>https://podminky.urs.cz/item/CS_URS_2023_01/69311010</t>
  </si>
  <si>
    <t>69</t>
  </si>
  <si>
    <t>58344171</t>
  </si>
  <si>
    <t>Štěrkovitá zemina G nebo ŠD 0/32, pro sanační vrstvu</t>
  </si>
  <si>
    <t>136</t>
  </si>
  <si>
    <t>https://podminky.urs.cz/item/CS_URS_2023_01/58344171</t>
  </si>
  <si>
    <t>59225545</t>
  </si>
  <si>
    <t>Skruž TBH 18/100 pro vsakovací objekt</t>
  </si>
  <si>
    <t>ks</t>
  </si>
  <si>
    <t>138</t>
  </si>
  <si>
    <t>https://podminky.urs.cz/item/CS_URS_2023_01/59225545</t>
  </si>
  <si>
    <t>71</t>
  </si>
  <si>
    <t>59225708</t>
  </si>
  <si>
    <t>Poklop dvoudílný strudnový TBH 20-120, pro vsakovací objekt, 1ks = 2 poloviny</t>
  </si>
  <si>
    <t>140</t>
  </si>
  <si>
    <t>https://podminky.urs.cz/item/CS_URS_2023_01/59225708</t>
  </si>
  <si>
    <t>00572472</t>
  </si>
  <si>
    <t>Travní směs luční 1kg/50m2</t>
  </si>
  <si>
    <t>kg</t>
  </si>
  <si>
    <t>142</t>
  </si>
  <si>
    <t>https://podminky.urs.cz/item/CS_URS_2023_01/00572472</t>
  </si>
  <si>
    <t>73</t>
  </si>
  <si>
    <t>28611225</t>
  </si>
  <si>
    <t>Trativodní trouba DN 160 PEHD, celoobvodově perforovaná</t>
  </si>
  <si>
    <t>144</t>
  </si>
  <si>
    <t>https://podminky.urs.cz/item/CS_URS_2023_01/28611225</t>
  </si>
  <si>
    <t>Záslepka trativodní trouby DN 160</t>
  </si>
  <si>
    <t>146</t>
  </si>
  <si>
    <t>75</t>
  </si>
  <si>
    <t>40445600</t>
  </si>
  <si>
    <t>Tabule dopravní značky , A5b, vč. upevňovadel pro sl. prům. 60mm</t>
  </si>
  <si>
    <t>148</t>
  </si>
  <si>
    <t>https://podminky.urs.cz/item/CS_URS_2023_01/40445600</t>
  </si>
  <si>
    <t>40445230</t>
  </si>
  <si>
    <t>Sloupek dopravní značky zaslepený FeZn, 4m, prům. 60mm, pozink.</t>
  </si>
  <si>
    <t>150</t>
  </si>
  <si>
    <t>https://podminky.urs.cz/item/CS_URS_2023_01/40445230</t>
  </si>
  <si>
    <t>77</t>
  </si>
  <si>
    <t>M</t>
  </si>
  <si>
    <t>58337302</t>
  </si>
  <si>
    <t>štěrkopísek frakce 0/16</t>
  </si>
  <si>
    <t>152</t>
  </si>
  <si>
    <t>40445257</t>
  </si>
  <si>
    <t>svorka upínací na sloupek D 70mm</t>
  </si>
  <si>
    <t>154</t>
  </si>
  <si>
    <t>C12 - Polní cesta C12</t>
  </si>
  <si>
    <t xml:space="preserve">    8 - Trubní vedení</t>
  </si>
  <si>
    <t xml:space="preserve">    91 - Doplňující konstrukce a práce pozemních komunikací, letišť a ploch</t>
  </si>
  <si>
    <t xml:space="preserve">    99 - Přesun hmot a manipulace se sutí</t>
  </si>
  <si>
    <t>Sejmutí ornice s přemístěním přes 100 do 250 m, nebo s naložením na dopravní prostředek</t>
  </si>
  <si>
    <t>151101102</t>
  </si>
  <si>
    <t>Pažení a rozepření stěn rýh - příložné - hl. do 4m</t>
  </si>
  <si>
    <t>https://podminky.urs.cz/item/CS_URS_2023_01/151101102</t>
  </si>
  <si>
    <t>151101112</t>
  </si>
  <si>
    <t>Odstranění pažení stěn rýh - příložné - hl. do 4 m</t>
  </si>
  <si>
    <t>https://podminky.urs.cz/item/CS_URS_2023_01/151101112</t>
  </si>
  <si>
    <t>Svislé přemístění výkopku z hor.1-4 od 2,0 m - 4 m</t>
  </si>
  <si>
    <t>Vodorovné přemístění výkopku z hor.1-4 do 9000 m</t>
  </si>
  <si>
    <t>Uložení sypaniny z hornin nesoudržných s I(d) 0,9, sanační vrstva</t>
  </si>
  <si>
    <t>174152101</t>
  </si>
  <si>
    <t>Zásyp jam,rýh a šachet štěrkopískem, se zhutněním</t>
  </si>
  <si>
    <t>https://podminky.urs.cz/item/CS_URS_2023_01/174152101</t>
  </si>
  <si>
    <t>181951112</t>
  </si>
  <si>
    <t>https://podminky.urs.cz/item/CS_URS_2023_01/181951112</t>
  </si>
  <si>
    <t>Rozprostření ornice, rovina, tl. 25-30 cm,přes 500m2</t>
  </si>
  <si>
    <t>Výplň odvodňov. trativodů kam. hrubě drcen. 24/32, vč. dodávky kameniva</t>
  </si>
  <si>
    <t>211521111</t>
  </si>
  <si>
    <t>https://podminky.urs.cz/item/CS_URS_2023_01/211521111</t>
  </si>
  <si>
    <t>Montáž trativodů z flexibilních trubek, lože, vč. lože a obsypu do 0,15m3/m, trubky ve spec.</t>
  </si>
  <si>
    <t>Opláštění trativodů z geotext., do sklonu 1:2,5, geotextilie ve specifikaci</t>
  </si>
  <si>
    <t>Osazení pláště studny z bet. skruží celých DN 1000, skruže ve specifikaci</t>
  </si>
  <si>
    <t>Otvory vtokové studny, z drenážních trubek DN 160, vč. dodávky trubek</t>
  </si>
  <si>
    <t>Postřik živičný spojovací z emulze 0,5-0,7 kg/m2 , na ŠDa 150</t>
  </si>
  <si>
    <t>573412114</t>
  </si>
  <si>
    <t>Nátěr živičný zdrs. s posypem, emulze 1,50 kg/m2</t>
  </si>
  <si>
    <t>https://podminky.urs.cz/item/CS_URS_2023_01/573412114</t>
  </si>
  <si>
    <t>757032458</t>
  </si>
  <si>
    <t>Úprava zálivky dil.spár hloubky do 4 cm š. do 4 cm</t>
  </si>
  <si>
    <t>Trubní vedení</t>
  </si>
  <si>
    <t>899304111</t>
  </si>
  <si>
    <t>Osazení poklopu studny (1ks = obě poloviny), poklop ve specifikaci</t>
  </si>
  <si>
    <t>https://podminky.urs.cz/item/CS_URS_2023_01/899304111</t>
  </si>
  <si>
    <t>91</t>
  </si>
  <si>
    <t>Doplňující konstrukce a práce pozemních komunikací, letišť a ploch</t>
  </si>
  <si>
    <t>919735112</t>
  </si>
  <si>
    <t>Řezání stávajícího živičného krytu tl. 5 - 10 cm</t>
  </si>
  <si>
    <t>https://podminky.urs.cz/item/CS_URS_2023_01/919735112</t>
  </si>
  <si>
    <t>912211111</t>
  </si>
  <si>
    <t>Osazení směrového kůlu z plastických hmot, včetně dodávky sloupku Z11g</t>
  </si>
  <si>
    <t>https://podminky.urs.cz/item/CS_URS_2023_01/912211111</t>
  </si>
  <si>
    <t>99</t>
  </si>
  <si>
    <t>Přesun hmot a manipulace se sutí</t>
  </si>
  <si>
    <t>Geotextilie filtrační 300g/m2 pro trativody</t>
  </si>
  <si>
    <t>Geotextilie tkaná, pevnost při přetržení 80kN/m</t>
  </si>
  <si>
    <t>Štěrkovitá zemina G pro sanační vrstvu 0/32, nebo ŠD 0/32</t>
  </si>
  <si>
    <t>Skruž TBH 18/100</t>
  </si>
  <si>
    <t>Poklop studniční TBH 20-120, (1ks = 2 poloviny)</t>
  </si>
  <si>
    <t>Travní směs luční</t>
  </si>
  <si>
    <t>Trativodní trouby DN 160 PEHD, celoobvodově perforované</t>
  </si>
  <si>
    <t>40445158</t>
  </si>
  <si>
    <t>sloupek směrový silniční plastový 1,2m</t>
  </si>
  <si>
    <t>58344121</t>
  </si>
  <si>
    <t>štěrkodrť frakce 0/8</t>
  </si>
  <si>
    <t>SO 105 - Náhradní výsadba</t>
  </si>
  <si>
    <t>183101115</t>
  </si>
  <si>
    <t>Hloubení jamek bez výměny půdy zeminy tř 1 až 4 objem do 0,4 m3 v rovině a svahu do 1:5</t>
  </si>
  <si>
    <t>https://podminky.urs.cz/item/CS_URS_2023_01/183101115</t>
  </si>
  <si>
    <t>PSC</t>
  </si>
  <si>
    <t xml:space="preserve">Poznámka k souboru cen:_x000D_
Poznámka k souboru cen: Poznámka k souboru cen: Poznámka k souboru cen: 1. V cenách jsou započteny i náklady na případné naložení přebytečných výkopků na dopravní prostředek, odvoz na vzdálenost do 20 km a složení výkopků. 2. V cenách nejsou započteny náklady na uložení odpadu na skládku. 3. V cenách o sklonu svahu přes 1:1 jsou uvažovány podmínky pro svahy běžně schůdné; bez použití lezeckých technik. V případě použití lezeckých technik se tyto náklady oceňují individuálně. </t>
  </si>
  <si>
    <t>184004415</t>
  </si>
  <si>
    <t>Výsadba sazenic stromů v nad 1500 do 3000 mm do jamky D 700 mm hl 700 mm</t>
  </si>
  <si>
    <t>https://podminky.urs.cz/item/CS_URS_2023_01/184004415</t>
  </si>
  <si>
    <t xml:space="preserve">Poznámka k souboru cen:_x000D_
Poznámka k souboru cen: Poznámka k souboru cen: Poznámka k souboru cen: 1. V příplatcích k ceně za donesení hlíny ze vzdálenosti do 10 m (ceny 184 00-4911 až 184 00-4917) jsou započteny i náklady na sloupnutí drnu, odstranění nevyhovující zeminy, nakopání, naložení a donesení hlíny ze vzdálenosti do 10 m. </t>
  </si>
  <si>
    <t>184812112</t>
  </si>
  <si>
    <t>Ošetřování stromů - kůl D 40 až 60 mm dl do 2 m s upevněním motouzem</t>
  </si>
  <si>
    <t>https://podminky.urs.cz/item/CS_URS_2023_01/184812112</t>
  </si>
  <si>
    <t xml:space="preserve">Poznámka k souboru cen:_x000D_
Poznámka k souboru cen: Poznámka k souboru cen: Poznámka k souboru cen: 1. V ceně -2112 jsou započteny i náklady na zaražení kůlu vedle sazenice nebo na osazení kůlu do jamky při výsadbě sazenic včetně upevnění sazenice ke kůlu motouzem. </t>
  </si>
  <si>
    <t>184813121</t>
  </si>
  <si>
    <t>Ochrana dřevin před okusem mechanicky pletivem v rovině a svahu do 1:5</t>
  </si>
  <si>
    <t>https://podminky.urs.cz/item/CS_URS_2023_01/184813121</t>
  </si>
  <si>
    <t xml:space="preserve">Poznámka k souboru cen:_x000D_
Poznámka k souboru cen: Poznámka k souboru cen: Poznámka k souboru cen: 1. V ceně -3121 jsou započteny i náklady na spojení konců drátů po celé výšce pletiva a donesení připravených dílů pletiva k vybraným stromům na vzdálenost do 50 m. 2. V cenách prací -3131 až -3134 se provádí: a) sazenice listnaté - nátěr celého vrcholového výhonu s terminálním pupenem, b) sazenice jehličnaté - natírá se terminální pupen i s postraními větvemi horního přeslenu. 3. V ceně - 3121 je uvažována ochrana provedená pouze u kostry porostu, tj. 400 jedinců na hektar (spon 5 x 5 m). 4. Kostra porostu je cílový počet stromů na 1 hektar plochy lesa. 5. V cenách o sklonu svahu přes 1:1 jsou uvažovány podmínky pro svahy běžně schůdné; bez použití lezeckých technik. V případě použití lezeckých technik se tyto náklady oceňují individuálně. </t>
  </si>
  <si>
    <t>184814113</t>
  </si>
  <si>
    <t>Okopání kolem sazenic v ploše 0,5x0,5 m v zemině tř 3</t>
  </si>
  <si>
    <t>https://podminky.urs.cz/item/CS_URS_2023_01/184814113</t>
  </si>
  <si>
    <t xml:space="preserve">Poznámka k souboru cen:_x000D_
Poznámka k souboru cen: Poznámka k souboru cen: Poznámka k souboru cen: 1. V cenách jsou započteny i náklady spojené s odstraněním plevele a s jeho ponecháním na místě. </t>
  </si>
  <si>
    <t>185804312</t>
  </si>
  <si>
    <t>Zalití rostlin vodou plocha přes 20 m2</t>
  </si>
  <si>
    <t>https://podminky.urs.cz/item/CS_URS_2023_01/185804312</t>
  </si>
  <si>
    <t>R 1001</t>
  </si>
  <si>
    <t>Dub  (Quercus )  min. 150 cm</t>
  </si>
  <si>
    <t>R1001</t>
  </si>
  <si>
    <t>Lípa srdčitá (Tilia cordata)  min. 150 cm</t>
  </si>
  <si>
    <t>SO 900 - Vedlejší rozpočt...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</si>
  <si>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</si>
  <si>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</si>
  <si>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</si>
  <si>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</si>
  <si>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</si>
  <si>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</si>
  <si>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</si>
  <si>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</si>
  <si>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</si>
  <si>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</si>
  <si>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</si>
  <si>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https://podminky.urs.cz/item/CS_URS_2023_01/012103000</t>
  </si>
  <si>
    <t>012203000</t>
  </si>
  <si>
    <t>Geodetické práce při provádění stavby</t>
  </si>
  <si>
    <t>https://podminky.urs.cz/item/CS_URS_2023_01/012203000</t>
  </si>
  <si>
    <t>012303000</t>
  </si>
  <si>
    <t>Geodetické práce po výstavbě</t>
  </si>
  <si>
    <t>https://podminky.urs.cz/item/CS_URS_2023_01/012303000</t>
  </si>
  <si>
    <t>0131940R2</t>
  </si>
  <si>
    <t>Geotechnické práce</t>
  </si>
  <si>
    <t>013254000</t>
  </si>
  <si>
    <t>Dokumentace skutečného provedení stavby</t>
  </si>
  <si>
    <t>https://podminky.urs.cz/item/CS_URS_2023_01/013254000</t>
  </si>
  <si>
    <t>VRN3</t>
  </si>
  <si>
    <t>Zařízení staveniště</t>
  </si>
  <si>
    <t>030001000</t>
  </si>
  <si>
    <t>https://podminky.urs.cz/item/CS_URS_2023_01/030001000</t>
  </si>
  <si>
    <t>VRN4</t>
  </si>
  <si>
    <t>Inženýrská činnost</t>
  </si>
  <si>
    <t>043134000</t>
  </si>
  <si>
    <t>Zkoušky zatěžovací</t>
  </si>
  <si>
    <t>https://podminky.urs.cz/item/CS_URS_2023_01/043134000</t>
  </si>
  <si>
    <t>0431340R1</t>
  </si>
  <si>
    <t>Vytýčení inženýrských sítí</t>
  </si>
  <si>
    <t>0431340R2</t>
  </si>
  <si>
    <t>Ekotoxikologický test výkopové zeminy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</si>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</sst>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174112101" TargetMode="External"/><Relationship Id="rId21" Type="http://schemas.openxmlformats.org/officeDocument/2006/relationships/hyperlink" Target="https://podminky.urs.cz/item/CS_URS_2023_01/162751116" TargetMode="External"/><Relationship Id="rId42" Type="http://schemas.openxmlformats.org/officeDocument/2006/relationships/hyperlink" Target="https://podminky.urs.cz/item/CS_URS_2023_01/211531111" TargetMode="External"/><Relationship Id="rId47" Type="http://schemas.openxmlformats.org/officeDocument/2006/relationships/hyperlink" Target="https://podminky.urs.cz/item/CS_URS_2023_01/245111111" TargetMode="External"/><Relationship Id="rId63" Type="http://schemas.openxmlformats.org/officeDocument/2006/relationships/hyperlink" Target="https://podminky.urs.cz/item/CS_URS_2023_01/976071111" TargetMode="External"/><Relationship Id="rId68" Type="http://schemas.openxmlformats.org/officeDocument/2006/relationships/hyperlink" Target="https://podminky.urs.cz/item/CS_URS_2023_01/69311010" TargetMode="External"/><Relationship Id="rId2" Type="http://schemas.openxmlformats.org/officeDocument/2006/relationships/hyperlink" Target="https://podminky.urs.cz/item/CS_URS_2023_01/112101101" TargetMode="External"/><Relationship Id="rId16" Type="http://schemas.openxmlformats.org/officeDocument/2006/relationships/hyperlink" Target="https://podminky.urs.cz/item/CS_URS_2023_01/133254103" TargetMode="External"/><Relationship Id="rId29" Type="http://schemas.openxmlformats.org/officeDocument/2006/relationships/hyperlink" Target="https://podminky.urs.cz/item/CS_URS_2023_01/181152301" TargetMode="External"/><Relationship Id="rId11" Type="http://schemas.openxmlformats.org/officeDocument/2006/relationships/hyperlink" Target="https://podminky.urs.cz/item/CS_URS_2023_01/119001422" TargetMode="External"/><Relationship Id="rId24" Type="http://schemas.openxmlformats.org/officeDocument/2006/relationships/hyperlink" Target="https://podminky.urs.cz/item/CS_URS_2023_01/171151101" TargetMode="External"/><Relationship Id="rId32" Type="http://schemas.openxmlformats.org/officeDocument/2006/relationships/hyperlink" Target="https://podminky.urs.cz/item/CS_URS_2023_01/182251101" TargetMode="External"/><Relationship Id="rId37" Type="http://schemas.openxmlformats.org/officeDocument/2006/relationships/hyperlink" Target="https://podminky.urs.cz/item/CS_URS_2023_01/213141112" TargetMode="External"/><Relationship Id="rId40" Type="http://schemas.openxmlformats.org/officeDocument/2006/relationships/hyperlink" Target="https://podminky.urs.cz/item/CS_URS_2023_01/275354211" TargetMode="External"/><Relationship Id="rId45" Type="http://schemas.openxmlformats.org/officeDocument/2006/relationships/hyperlink" Target="https://podminky.urs.cz/item/CS_URS_2023_01/242111113" TargetMode="External"/><Relationship Id="rId53" Type="http://schemas.openxmlformats.org/officeDocument/2006/relationships/hyperlink" Target="https://podminky.urs.cz/item/CS_URS_2023_01/573432122" TargetMode="External"/><Relationship Id="rId58" Type="http://schemas.openxmlformats.org/officeDocument/2006/relationships/hyperlink" Target="https://podminky.urs.cz/item/CS_URS_2023_01/914511111" TargetMode="External"/><Relationship Id="rId66" Type="http://schemas.openxmlformats.org/officeDocument/2006/relationships/hyperlink" Target="https://podminky.urs.cz/item/CS_URS_2023_01/998225191" TargetMode="External"/><Relationship Id="rId74" Type="http://schemas.openxmlformats.org/officeDocument/2006/relationships/hyperlink" Target="https://podminky.urs.cz/item/CS_URS_2023_01/40445600" TargetMode="External"/><Relationship Id="rId5" Type="http://schemas.openxmlformats.org/officeDocument/2006/relationships/hyperlink" Target="https://podminky.urs.cz/item/CS_URS_2023_01/112251101" TargetMode="External"/><Relationship Id="rId61" Type="http://schemas.openxmlformats.org/officeDocument/2006/relationships/hyperlink" Target="https://podminky.urs.cz/item/CS_URS_2023_01/997221559" TargetMode="External"/><Relationship Id="rId19" Type="http://schemas.openxmlformats.org/officeDocument/2006/relationships/hyperlink" Target="https://podminky.urs.cz/item/CS_URS_2023_01/161151103" TargetMode="External"/><Relationship Id="rId14" Type="http://schemas.openxmlformats.org/officeDocument/2006/relationships/hyperlink" Target="https://podminky.urs.cz/item/CS_URS_2023_01/122251106" TargetMode="External"/><Relationship Id="rId22" Type="http://schemas.openxmlformats.org/officeDocument/2006/relationships/hyperlink" Target="https://podminky.urs.cz/item/CS_URS_2023_01/167151112" TargetMode="External"/><Relationship Id="rId27" Type="http://schemas.openxmlformats.org/officeDocument/2006/relationships/hyperlink" Target="https://podminky.urs.cz/item/CS_URS_2023_01/175111101" TargetMode="External"/><Relationship Id="rId30" Type="http://schemas.openxmlformats.org/officeDocument/2006/relationships/hyperlink" Target="https://podminky.urs.cz/item/CS_URS_2023_01/181351115" TargetMode="External"/><Relationship Id="rId35" Type="http://schemas.openxmlformats.org/officeDocument/2006/relationships/hyperlink" Target="https://podminky.urs.cz/item/CS_URS_2023_01/181451311" TargetMode="External"/><Relationship Id="rId43" Type="http://schemas.openxmlformats.org/officeDocument/2006/relationships/hyperlink" Target="https://podminky.urs.cz/item/CS_URS_2023_01/211971121" TargetMode="External"/><Relationship Id="rId48" Type="http://schemas.openxmlformats.org/officeDocument/2006/relationships/hyperlink" Target="https://podminky.urs.cz/item/CS_URS_2023_01/249791135" TargetMode="External"/><Relationship Id="rId56" Type="http://schemas.openxmlformats.org/officeDocument/2006/relationships/hyperlink" Target="https://podminky.urs.cz/item/CS_URS_2023_01/599142111" TargetMode="External"/><Relationship Id="rId64" Type="http://schemas.openxmlformats.org/officeDocument/2006/relationships/hyperlink" Target="https://podminky.urs.cz/item/CS_URS_2023_01/997013871" TargetMode="External"/><Relationship Id="rId69" Type="http://schemas.openxmlformats.org/officeDocument/2006/relationships/hyperlink" Target="https://podminky.urs.cz/item/CS_URS_2023_01/58344171" TargetMode="External"/><Relationship Id="rId8" Type="http://schemas.openxmlformats.org/officeDocument/2006/relationships/hyperlink" Target="https://podminky.urs.cz/item/CS_URS_2023_01/115101203" TargetMode="External"/><Relationship Id="rId51" Type="http://schemas.openxmlformats.org/officeDocument/2006/relationships/hyperlink" Target="https://podminky.urs.cz/item/CS_URS_2023_01/573231111" TargetMode="External"/><Relationship Id="rId72" Type="http://schemas.openxmlformats.org/officeDocument/2006/relationships/hyperlink" Target="https://podminky.urs.cz/item/CS_URS_2023_01/00572472" TargetMode="External"/><Relationship Id="rId3" Type="http://schemas.openxmlformats.org/officeDocument/2006/relationships/hyperlink" Target="https://podminky.urs.cz/item/CS_URS_2023_01/112101102" TargetMode="External"/><Relationship Id="rId12" Type="http://schemas.openxmlformats.org/officeDocument/2006/relationships/hyperlink" Target="https://podminky.urs.cz/item/CS_URS_2023_01/129001101" TargetMode="External"/><Relationship Id="rId17" Type="http://schemas.openxmlformats.org/officeDocument/2006/relationships/hyperlink" Target="https://podminky.urs.cz/item/CS_URS_2023_01/151101201" TargetMode="External"/><Relationship Id="rId25" Type="http://schemas.openxmlformats.org/officeDocument/2006/relationships/hyperlink" Target="https://podminky.urs.cz/item/CS_URS_2023_01/171251201" TargetMode="External"/><Relationship Id="rId33" Type="http://schemas.openxmlformats.org/officeDocument/2006/relationships/hyperlink" Target="https://podminky.urs.cz/item/CS_URS_2023_01/182351135" TargetMode="External"/><Relationship Id="rId38" Type="http://schemas.openxmlformats.org/officeDocument/2006/relationships/hyperlink" Target="https://podminky.urs.cz/item/CS_URS_2023_01/275311127" TargetMode="External"/><Relationship Id="rId46" Type="http://schemas.openxmlformats.org/officeDocument/2006/relationships/hyperlink" Target="https://podminky.urs.cz/item/CS_URS_2023_01/243571112" TargetMode="External"/><Relationship Id="rId59" Type="http://schemas.openxmlformats.org/officeDocument/2006/relationships/hyperlink" Target="https://podminky.urs.cz/item/CS_URS_2023_01/961041211" TargetMode="External"/><Relationship Id="rId67" Type="http://schemas.openxmlformats.org/officeDocument/2006/relationships/hyperlink" Target="https://podminky.urs.cz/item/CS_URS_2023_01/69311081" TargetMode="External"/><Relationship Id="rId20" Type="http://schemas.openxmlformats.org/officeDocument/2006/relationships/hyperlink" Target="https://podminky.urs.cz/item/CS_URS_2023_01/162351103" TargetMode="External"/><Relationship Id="rId41" Type="http://schemas.openxmlformats.org/officeDocument/2006/relationships/hyperlink" Target="https://podminky.urs.cz/item/CS_URS_2023_01/211561111" TargetMode="External"/><Relationship Id="rId54" Type="http://schemas.openxmlformats.org/officeDocument/2006/relationships/hyperlink" Target="https://podminky.urs.cz/item/CS_URS_2023_01/574391111" TargetMode="External"/><Relationship Id="rId62" Type="http://schemas.openxmlformats.org/officeDocument/2006/relationships/hyperlink" Target="https://podminky.urs.cz/item/CS_URS_2023_01/997221611" TargetMode="External"/><Relationship Id="rId70" Type="http://schemas.openxmlformats.org/officeDocument/2006/relationships/hyperlink" Target="https://podminky.urs.cz/item/CS_URS_2023_01/59225545" TargetMode="External"/><Relationship Id="rId75" Type="http://schemas.openxmlformats.org/officeDocument/2006/relationships/hyperlink" Target="https://podminky.urs.cz/item/CS_URS_2023_01/40445230" TargetMode="External"/><Relationship Id="rId1" Type="http://schemas.openxmlformats.org/officeDocument/2006/relationships/hyperlink" Target="https://podminky.urs.cz/item/CS_URS_2023_01/111251103" TargetMode="External"/><Relationship Id="rId6" Type="http://schemas.openxmlformats.org/officeDocument/2006/relationships/hyperlink" Target="https://podminky.urs.cz/item/CS_URS_2023_01/112251102" TargetMode="External"/><Relationship Id="rId15" Type="http://schemas.openxmlformats.org/officeDocument/2006/relationships/hyperlink" Target="https://podminky.urs.cz/item/CS_URS_2023_01/132151104" TargetMode="External"/><Relationship Id="rId23" Type="http://schemas.openxmlformats.org/officeDocument/2006/relationships/hyperlink" Target="https://podminky.urs.cz/item/CS_URS_2023_01/171151111" TargetMode="External"/><Relationship Id="rId28" Type="http://schemas.openxmlformats.org/officeDocument/2006/relationships/hyperlink" Target="https://podminky.urs.cz/item/CS_URS_2023_01/175111109" TargetMode="External"/><Relationship Id="rId36" Type="http://schemas.openxmlformats.org/officeDocument/2006/relationships/hyperlink" Target="https://podminky.urs.cz/item/CS_URS_2023_01/181451312" TargetMode="External"/><Relationship Id="rId49" Type="http://schemas.openxmlformats.org/officeDocument/2006/relationships/hyperlink" Target="https://podminky.urs.cz/item/CS_URS_2023_01/564851111" TargetMode="External"/><Relationship Id="rId57" Type="http://schemas.openxmlformats.org/officeDocument/2006/relationships/hyperlink" Target="https://podminky.urs.cz/item/CS_URS_2023_01/914111111" TargetMode="External"/><Relationship Id="rId10" Type="http://schemas.openxmlformats.org/officeDocument/2006/relationships/hyperlink" Target="https://podminky.urs.cz/item/CS_URS_2023_01/115201511" TargetMode="External"/><Relationship Id="rId31" Type="http://schemas.openxmlformats.org/officeDocument/2006/relationships/hyperlink" Target="https://podminky.urs.cz/item/CS_URS_2023_01/182151111" TargetMode="External"/><Relationship Id="rId44" Type="http://schemas.openxmlformats.org/officeDocument/2006/relationships/hyperlink" Target="https://podminky.urs.cz/item/CS_URS_2023_01/212792212" TargetMode="External"/><Relationship Id="rId52" Type="http://schemas.openxmlformats.org/officeDocument/2006/relationships/hyperlink" Target="https://podminky.urs.cz/item/CS_URS_2023_01/573432121" TargetMode="External"/><Relationship Id="rId60" Type="http://schemas.openxmlformats.org/officeDocument/2006/relationships/hyperlink" Target="https://podminky.urs.cz/item/CS_URS_2023_01/997221551" TargetMode="External"/><Relationship Id="rId65" Type="http://schemas.openxmlformats.org/officeDocument/2006/relationships/hyperlink" Target="https://podminky.urs.cz/item/CS_URS_2023_01/998225111" TargetMode="External"/><Relationship Id="rId73" Type="http://schemas.openxmlformats.org/officeDocument/2006/relationships/hyperlink" Target="https://podminky.urs.cz/item/CS_URS_2023_01/28611225" TargetMode="External"/><Relationship Id="rId4" Type="http://schemas.openxmlformats.org/officeDocument/2006/relationships/hyperlink" Target="https://podminky.urs.cz/item/CS_URS_2023_01/112101103" TargetMode="External"/><Relationship Id="rId9" Type="http://schemas.openxmlformats.org/officeDocument/2006/relationships/hyperlink" Target="https://podminky.urs.cz/item/CS_URS_2023_01/115201501" TargetMode="External"/><Relationship Id="rId13" Type="http://schemas.openxmlformats.org/officeDocument/2006/relationships/hyperlink" Target="https://podminky.urs.cz/item/CS_URS_2023_01/121151124" TargetMode="External"/><Relationship Id="rId18" Type="http://schemas.openxmlformats.org/officeDocument/2006/relationships/hyperlink" Target="https://podminky.urs.cz/item/CS_URS_2023_01/151101211" TargetMode="External"/><Relationship Id="rId39" Type="http://schemas.openxmlformats.org/officeDocument/2006/relationships/hyperlink" Target="https://podminky.urs.cz/item/CS_URS_2023_01/275354111" TargetMode="External"/><Relationship Id="rId34" Type="http://schemas.openxmlformats.org/officeDocument/2006/relationships/hyperlink" Target="https://podminky.urs.cz/item/CS_URS_2023_01/113105113" TargetMode="External"/><Relationship Id="rId50" Type="http://schemas.openxmlformats.org/officeDocument/2006/relationships/hyperlink" Target="https://podminky.urs.cz/item/CS_URS_2023_01/564861111" TargetMode="External"/><Relationship Id="rId55" Type="http://schemas.openxmlformats.org/officeDocument/2006/relationships/hyperlink" Target="https://podminky.urs.cz/item/CS_URS_2023_01/594511112" TargetMode="External"/><Relationship Id="rId76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12251103" TargetMode="External"/><Relationship Id="rId71" Type="http://schemas.openxmlformats.org/officeDocument/2006/relationships/hyperlink" Target="https://podminky.urs.cz/item/CS_URS_2023_01/59225708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81951112" TargetMode="External"/><Relationship Id="rId18" Type="http://schemas.openxmlformats.org/officeDocument/2006/relationships/hyperlink" Target="https://podminky.urs.cz/item/CS_URS_2023_01/211521111" TargetMode="External"/><Relationship Id="rId26" Type="http://schemas.openxmlformats.org/officeDocument/2006/relationships/hyperlink" Target="https://podminky.urs.cz/item/CS_URS_2023_01/564861111" TargetMode="External"/><Relationship Id="rId39" Type="http://schemas.openxmlformats.org/officeDocument/2006/relationships/hyperlink" Target="https://podminky.urs.cz/item/CS_URS_2023_01/58344171" TargetMode="External"/><Relationship Id="rId21" Type="http://schemas.openxmlformats.org/officeDocument/2006/relationships/hyperlink" Target="https://podminky.urs.cz/item/CS_URS_2023_01/242111113" TargetMode="External"/><Relationship Id="rId34" Type="http://schemas.openxmlformats.org/officeDocument/2006/relationships/hyperlink" Target="https://podminky.urs.cz/item/CS_URS_2023_01/912211111" TargetMode="External"/><Relationship Id="rId42" Type="http://schemas.openxmlformats.org/officeDocument/2006/relationships/hyperlink" Target="https://podminky.urs.cz/item/CS_URS_2023_01/00572472" TargetMode="External"/><Relationship Id="rId7" Type="http://schemas.openxmlformats.org/officeDocument/2006/relationships/hyperlink" Target="https://podminky.urs.cz/item/CS_URS_2023_01/161151103" TargetMode="External"/><Relationship Id="rId2" Type="http://schemas.openxmlformats.org/officeDocument/2006/relationships/hyperlink" Target="https://podminky.urs.cz/item/CS_URS_2023_01/122251106" TargetMode="External"/><Relationship Id="rId16" Type="http://schemas.openxmlformats.org/officeDocument/2006/relationships/hyperlink" Target="https://podminky.urs.cz/item/CS_URS_2023_01/213141112" TargetMode="External"/><Relationship Id="rId20" Type="http://schemas.openxmlformats.org/officeDocument/2006/relationships/hyperlink" Target="https://podminky.urs.cz/item/CS_URS_2023_01/211971121" TargetMode="External"/><Relationship Id="rId29" Type="http://schemas.openxmlformats.org/officeDocument/2006/relationships/hyperlink" Target="https://podminky.urs.cz/item/CS_URS_2023_01/573432122" TargetMode="External"/><Relationship Id="rId41" Type="http://schemas.openxmlformats.org/officeDocument/2006/relationships/hyperlink" Target="https://podminky.urs.cz/item/CS_URS_2023_01/59225708" TargetMode="External"/><Relationship Id="rId1" Type="http://schemas.openxmlformats.org/officeDocument/2006/relationships/hyperlink" Target="https://podminky.urs.cz/item/CS_URS_2023_01/121151124" TargetMode="External"/><Relationship Id="rId6" Type="http://schemas.openxmlformats.org/officeDocument/2006/relationships/hyperlink" Target="https://podminky.urs.cz/item/CS_URS_2023_01/151101112" TargetMode="External"/><Relationship Id="rId11" Type="http://schemas.openxmlformats.org/officeDocument/2006/relationships/hyperlink" Target="https://podminky.urs.cz/item/CS_URS_2023_01/171251201" TargetMode="External"/><Relationship Id="rId24" Type="http://schemas.openxmlformats.org/officeDocument/2006/relationships/hyperlink" Target="https://podminky.urs.cz/item/CS_URS_2023_01/249791135" TargetMode="External"/><Relationship Id="rId32" Type="http://schemas.openxmlformats.org/officeDocument/2006/relationships/hyperlink" Target="https://podminky.urs.cz/item/CS_URS_2023_01/899304111" TargetMode="External"/><Relationship Id="rId37" Type="http://schemas.openxmlformats.org/officeDocument/2006/relationships/hyperlink" Target="https://podminky.urs.cz/item/CS_URS_2023_01/69311081" TargetMode="External"/><Relationship Id="rId40" Type="http://schemas.openxmlformats.org/officeDocument/2006/relationships/hyperlink" Target="https://podminky.urs.cz/item/CS_URS_2023_01/59225545" TargetMode="External"/><Relationship Id="rId5" Type="http://schemas.openxmlformats.org/officeDocument/2006/relationships/hyperlink" Target="https://podminky.urs.cz/item/CS_URS_2023_01/151101102" TargetMode="External"/><Relationship Id="rId15" Type="http://schemas.openxmlformats.org/officeDocument/2006/relationships/hyperlink" Target="https://podminky.urs.cz/item/CS_URS_2023_01/181451311" TargetMode="External"/><Relationship Id="rId23" Type="http://schemas.openxmlformats.org/officeDocument/2006/relationships/hyperlink" Target="https://podminky.urs.cz/item/CS_URS_2023_01/243571112" TargetMode="External"/><Relationship Id="rId28" Type="http://schemas.openxmlformats.org/officeDocument/2006/relationships/hyperlink" Target="https://podminky.urs.cz/item/CS_URS_2023_01/573412114" TargetMode="External"/><Relationship Id="rId36" Type="http://schemas.openxmlformats.org/officeDocument/2006/relationships/hyperlink" Target="https://podminky.urs.cz/item/CS_URS_2023_01/998225191" TargetMode="External"/><Relationship Id="rId10" Type="http://schemas.openxmlformats.org/officeDocument/2006/relationships/hyperlink" Target="https://podminky.urs.cz/item/CS_URS_2023_01/171151111" TargetMode="External"/><Relationship Id="rId19" Type="http://schemas.openxmlformats.org/officeDocument/2006/relationships/hyperlink" Target="https://podminky.urs.cz/item/CS_URS_2023_01/212792212" TargetMode="External"/><Relationship Id="rId31" Type="http://schemas.openxmlformats.org/officeDocument/2006/relationships/hyperlink" Target="https://podminky.urs.cz/item/CS_URS_2023_01/599142111" TargetMode="External"/><Relationship Id="rId44" Type="http://schemas.openxmlformats.org/officeDocument/2006/relationships/drawing" Target="../drawings/drawing3.xml"/><Relationship Id="rId4" Type="http://schemas.openxmlformats.org/officeDocument/2006/relationships/hyperlink" Target="https://podminky.urs.cz/item/CS_URS_2023_01/133254103" TargetMode="External"/><Relationship Id="rId9" Type="http://schemas.openxmlformats.org/officeDocument/2006/relationships/hyperlink" Target="https://podminky.urs.cz/item/CS_URS_2023_01/167151112" TargetMode="External"/><Relationship Id="rId14" Type="http://schemas.openxmlformats.org/officeDocument/2006/relationships/hyperlink" Target="https://podminky.urs.cz/item/CS_URS_2023_01/182351135" TargetMode="External"/><Relationship Id="rId22" Type="http://schemas.openxmlformats.org/officeDocument/2006/relationships/hyperlink" Target="https://podminky.urs.cz/item/CS_URS_2023_01/245111111" TargetMode="External"/><Relationship Id="rId27" Type="http://schemas.openxmlformats.org/officeDocument/2006/relationships/hyperlink" Target="https://podminky.urs.cz/item/CS_URS_2023_01/573231111" TargetMode="External"/><Relationship Id="rId30" Type="http://schemas.openxmlformats.org/officeDocument/2006/relationships/hyperlink" Target="https://podminky.urs.cz/item/CS_URS_2023_01/574391111" TargetMode="External"/><Relationship Id="rId35" Type="http://schemas.openxmlformats.org/officeDocument/2006/relationships/hyperlink" Target="https://podminky.urs.cz/item/CS_URS_2023_01/998225111" TargetMode="External"/><Relationship Id="rId43" Type="http://schemas.openxmlformats.org/officeDocument/2006/relationships/hyperlink" Target="https://podminky.urs.cz/item/CS_URS_2023_01/28611225" TargetMode="External"/><Relationship Id="rId8" Type="http://schemas.openxmlformats.org/officeDocument/2006/relationships/hyperlink" Target="https://podminky.urs.cz/item/CS_URS_2023_01/162751116" TargetMode="External"/><Relationship Id="rId3" Type="http://schemas.openxmlformats.org/officeDocument/2006/relationships/hyperlink" Target="https://podminky.urs.cz/item/CS_URS_2023_01/132151104" TargetMode="External"/><Relationship Id="rId12" Type="http://schemas.openxmlformats.org/officeDocument/2006/relationships/hyperlink" Target="https://podminky.urs.cz/item/CS_URS_2023_01/174152101" TargetMode="External"/><Relationship Id="rId17" Type="http://schemas.openxmlformats.org/officeDocument/2006/relationships/hyperlink" Target="https://podminky.urs.cz/item/CS_URS_2023_01/211531111" TargetMode="External"/><Relationship Id="rId25" Type="http://schemas.openxmlformats.org/officeDocument/2006/relationships/hyperlink" Target="https://podminky.urs.cz/item/CS_URS_2023_01/564851111" TargetMode="External"/><Relationship Id="rId33" Type="http://schemas.openxmlformats.org/officeDocument/2006/relationships/hyperlink" Target="https://podminky.urs.cz/item/CS_URS_2023_01/919735112" TargetMode="External"/><Relationship Id="rId38" Type="http://schemas.openxmlformats.org/officeDocument/2006/relationships/hyperlink" Target="https://podminky.urs.cz/item/CS_URS_2023_01/69311010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184812112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184004415" TargetMode="External"/><Relationship Id="rId1" Type="http://schemas.openxmlformats.org/officeDocument/2006/relationships/hyperlink" Target="https://podminky.urs.cz/item/CS_URS_2023_01/183101115" TargetMode="External"/><Relationship Id="rId6" Type="http://schemas.openxmlformats.org/officeDocument/2006/relationships/hyperlink" Target="https://podminky.urs.cz/item/CS_URS_2023_01/185804312" TargetMode="External"/><Relationship Id="rId5" Type="http://schemas.openxmlformats.org/officeDocument/2006/relationships/hyperlink" Target="https://podminky.urs.cz/item/CS_URS_2023_01/184814113" TargetMode="External"/><Relationship Id="rId4" Type="http://schemas.openxmlformats.org/officeDocument/2006/relationships/hyperlink" Target="https://podminky.urs.cz/item/CS_URS_2023_01/18481312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12303000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43134000" TargetMode="External"/><Relationship Id="rId5" Type="http://schemas.openxmlformats.org/officeDocument/2006/relationships/hyperlink" Target="https://podminky.urs.cz/item/CS_URS_2023_01/030001000" TargetMode="External"/><Relationship Id="rId4" Type="http://schemas.openxmlformats.org/officeDocument/2006/relationships/hyperlink" Target="https://podminky.urs.cz/item/CS_URS_2023_01/013254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opLeftCell="A1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28"/>
      <c r="AS2" s="328"/>
      <c r="AT2" s="328"/>
      <c r="AU2" s="328"/>
      <c r="AV2" s="328"/>
      <c r="AW2" s="328"/>
      <c r="AX2" s="328"/>
      <c r="AY2" s="328"/>
      <c r="AZ2" s="328"/>
      <c r="BA2" s="328"/>
      <c r="BB2" s="328"/>
      <c r="BC2" s="328"/>
      <c r="BD2" s="328"/>
      <c r="BE2" s="32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12" t="s">
        <v>14</v>
      </c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20"/>
      <c r="AQ5" s="20"/>
      <c r="AR5" s="18"/>
      <c r="BE5" s="309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14" t="s">
        <v>17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20"/>
      <c r="AQ6" s="20"/>
      <c r="AR6" s="18"/>
      <c r="BE6" s="310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10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10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10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310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310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10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29</v>
      </c>
      <c r="AO13" s="20"/>
      <c r="AP13" s="20"/>
      <c r="AQ13" s="20"/>
      <c r="AR13" s="18"/>
      <c r="BE13" s="310"/>
      <c r="BS13" s="15" t="s">
        <v>6</v>
      </c>
    </row>
    <row r="14" spans="1:74" ht="12.75">
      <c r="B14" s="19"/>
      <c r="C14" s="20"/>
      <c r="D14" s="20"/>
      <c r="E14" s="315" t="s">
        <v>29</v>
      </c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310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10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10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310"/>
      <c r="BS17" s="15" t="s">
        <v>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10"/>
      <c r="BS18" s="15" t="s">
        <v>6</v>
      </c>
    </row>
    <row r="19" spans="1:71" s="1" customFormat="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310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310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10"/>
    </row>
    <row r="22" spans="1:71" s="1" customFormat="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10"/>
    </row>
    <row r="23" spans="1:71" s="1" customFormat="1" ht="47.25" customHeight="1">
      <c r="B23" s="19"/>
      <c r="C23" s="20"/>
      <c r="D23" s="20"/>
      <c r="E23" s="317" t="s">
        <v>33</v>
      </c>
      <c r="F23" s="317"/>
      <c r="G23" s="317"/>
      <c r="H23" s="317"/>
      <c r="I23" s="317"/>
      <c r="J23" s="317"/>
      <c r="K23" s="317"/>
      <c r="L23" s="317"/>
      <c r="M23" s="317"/>
      <c r="N23" s="317"/>
      <c r="O23" s="317"/>
      <c r="P23" s="317"/>
      <c r="Q23" s="317"/>
      <c r="R23" s="317"/>
      <c r="S23" s="317"/>
      <c r="T23" s="317"/>
      <c r="U23" s="317"/>
      <c r="V23" s="317"/>
      <c r="W23" s="317"/>
      <c r="X23" s="317"/>
      <c r="Y23" s="317"/>
      <c r="Z23" s="317"/>
      <c r="AA23" s="317"/>
      <c r="AB23" s="317"/>
      <c r="AC23" s="317"/>
      <c r="AD23" s="317"/>
      <c r="AE23" s="317"/>
      <c r="AF23" s="317"/>
      <c r="AG23" s="317"/>
      <c r="AH23" s="317"/>
      <c r="AI23" s="317"/>
      <c r="AJ23" s="317"/>
      <c r="AK23" s="317"/>
      <c r="AL23" s="317"/>
      <c r="AM23" s="317"/>
      <c r="AN23" s="317"/>
      <c r="AO23" s="20"/>
      <c r="AP23" s="20"/>
      <c r="AQ23" s="20"/>
      <c r="AR23" s="18"/>
      <c r="BE23" s="310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10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10"/>
    </row>
    <row r="26" spans="1:71" s="2" customFormat="1" ht="25.9" customHeight="1">
      <c r="A26" s="32"/>
      <c r="B26" s="33"/>
      <c r="C26" s="34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8">
        <f>ROUND(AG54,2)</f>
        <v>0</v>
      </c>
      <c r="AL26" s="319"/>
      <c r="AM26" s="319"/>
      <c r="AN26" s="319"/>
      <c r="AO26" s="319"/>
      <c r="AP26" s="34"/>
      <c r="AQ26" s="34"/>
      <c r="AR26" s="37"/>
      <c r="BE26" s="310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0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0" t="s">
        <v>35</v>
      </c>
      <c r="M28" s="320"/>
      <c r="N28" s="320"/>
      <c r="O28" s="320"/>
      <c r="P28" s="320"/>
      <c r="Q28" s="34"/>
      <c r="R28" s="34"/>
      <c r="S28" s="34"/>
      <c r="T28" s="34"/>
      <c r="U28" s="34"/>
      <c r="V28" s="34"/>
      <c r="W28" s="320" t="s">
        <v>36</v>
      </c>
      <c r="X28" s="320"/>
      <c r="Y28" s="320"/>
      <c r="Z28" s="320"/>
      <c r="AA28" s="320"/>
      <c r="AB28" s="320"/>
      <c r="AC28" s="320"/>
      <c r="AD28" s="320"/>
      <c r="AE28" s="320"/>
      <c r="AF28" s="34"/>
      <c r="AG28" s="34"/>
      <c r="AH28" s="34"/>
      <c r="AI28" s="34"/>
      <c r="AJ28" s="34"/>
      <c r="AK28" s="320" t="s">
        <v>37</v>
      </c>
      <c r="AL28" s="320"/>
      <c r="AM28" s="320"/>
      <c r="AN28" s="320"/>
      <c r="AO28" s="320"/>
      <c r="AP28" s="34"/>
      <c r="AQ28" s="34"/>
      <c r="AR28" s="37"/>
      <c r="BE28" s="310"/>
    </row>
    <row r="29" spans="1:71" s="3" customFormat="1" ht="14.45" customHeight="1">
      <c r="B29" s="38"/>
      <c r="C29" s="39"/>
      <c r="D29" s="27" t="s">
        <v>38</v>
      </c>
      <c r="E29" s="39"/>
      <c r="F29" s="27" t="s">
        <v>39</v>
      </c>
      <c r="G29" s="39"/>
      <c r="H29" s="39"/>
      <c r="I29" s="39"/>
      <c r="J29" s="39"/>
      <c r="K29" s="39"/>
      <c r="L29" s="323">
        <v>0.21</v>
      </c>
      <c r="M29" s="322"/>
      <c r="N29" s="322"/>
      <c r="O29" s="322"/>
      <c r="P29" s="322"/>
      <c r="Q29" s="39"/>
      <c r="R29" s="39"/>
      <c r="S29" s="39"/>
      <c r="T29" s="39"/>
      <c r="U29" s="39"/>
      <c r="V29" s="39"/>
      <c r="W29" s="321">
        <f>ROUND(AZ54, 2)</f>
        <v>0</v>
      </c>
      <c r="X29" s="322"/>
      <c r="Y29" s="322"/>
      <c r="Z29" s="322"/>
      <c r="AA29" s="322"/>
      <c r="AB29" s="322"/>
      <c r="AC29" s="322"/>
      <c r="AD29" s="322"/>
      <c r="AE29" s="322"/>
      <c r="AF29" s="39"/>
      <c r="AG29" s="39"/>
      <c r="AH29" s="39"/>
      <c r="AI29" s="39"/>
      <c r="AJ29" s="39"/>
      <c r="AK29" s="321">
        <f>ROUND(AV54, 2)</f>
        <v>0</v>
      </c>
      <c r="AL29" s="322"/>
      <c r="AM29" s="322"/>
      <c r="AN29" s="322"/>
      <c r="AO29" s="322"/>
      <c r="AP29" s="39"/>
      <c r="AQ29" s="39"/>
      <c r="AR29" s="40"/>
      <c r="BE29" s="311"/>
    </row>
    <row r="30" spans="1:71" s="3" customFormat="1" ht="14.45" customHeight="1">
      <c r="B30" s="38"/>
      <c r="C30" s="39"/>
      <c r="D30" s="39"/>
      <c r="E30" s="39"/>
      <c r="F30" s="27" t="s">
        <v>40</v>
      </c>
      <c r="G30" s="39"/>
      <c r="H30" s="39"/>
      <c r="I30" s="39"/>
      <c r="J30" s="39"/>
      <c r="K30" s="39"/>
      <c r="L30" s="323">
        <v>0.15</v>
      </c>
      <c r="M30" s="322"/>
      <c r="N30" s="322"/>
      <c r="O30" s="322"/>
      <c r="P30" s="322"/>
      <c r="Q30" s="39"/>
      <c r="R30" s="39"/>
      <c r="S30" s="39"/>
      <c r="T30" s="39"/>
      <c r="U30" s="39"/>
      <c r="V30" s="39"/>
      <c r="W30" s="321">
        <f>ROUND(BA54, 2)</f>
        <v>0</v>
      </c>
      <c r="X30" s="322"/>
      <c r="Y30" s="322"/>
      <c r="Z30" s="322"/>
      <c r="AA30" s="322"/>
      <c r="AB30" s="322"/>
      <c r="AC30" s="322"/>
      <c r="AD30" s="322"/>
      <c r="AE30" s="322"/>
      <c r="AF30" s="39"/>
      <c r="AG30" s="39"/>
      <c r="AH30" s="39"/>
      <c r="AI30" s="39"/>
      <c r="AJ30" s="39"/>
      <c r="AK30" s="321">
        <f>ROUND(AW54, 2)</f>
        <v>0</v>
      </c>
      <c r="AL30" s="322"/>
      <c r="AM30" s="322"/>
      <c r="AN30" s="322"/>
      <c r="AO30" s="322"/>
      <c r="AP30" s="39"/>
      <c r="AQ30" s="39"/>
      <c r="AR30" s="40"/>
      <c r="BE30" s="311"/>
    </row>
    <row r="31" spans="1:71" s="3" customFormat="1" ht="14.45" hidden="1" customHeight="1">
      <c r="B31" s="38"/>
      <c r="C31" s="39"/>
      <c r="D31" s="39"/>
      <c r="E31" s="39"/>
      <c r="F31" s="27" t="s">
        <v>41</v>
      </c>
      <c r="G31" s="39"/>
      <c r="H31" s="39"/>
      <c r="I31" s="39"/>
      <c r="J31" s="39"/>
      <c r="K31" s="39"/>
      <c r="L31" s="323">
        <v>0.21</v>
      </c>
      <c r="M31" s="322"/>
      <c r="N31" s="322"/>
      <c r="O31" s="322"/>
      <c r="P31" s="322"/>
      <c r="Q31" s="39"/>
      <c r="R31" s="39"/>
      <c r="S31" s="39"/>
      <c r="T31" s="39"/>
      <c r="U31" s="39"/>
      <c r="V31" s="39"/>
      <c r="W31" s="321">
        <f>ROUND(BB54, 2)</f>
        <v>0</v>
      </c>
      <c r="X31" s="322"/>
      <c r="Y31" s="322"/>
      <c r="Z31" s="322"/>
      <c r="AA31" s="322"/>
      <c r="AB31" s="322"/>
      <c r="AC31" s="322"/>
      <c r="AD31" s="322"/>
      <c r="AE31" s="322"/>
      <c r="AF31" s="39"/>
      <c r="AG31" s="39"/>
      <c r="AH31" s="39"/>
      <c r="AI31" s="39"/>
      <c r="AJ31" s="39"/>
      <c r="AK31" s="321">
        <v>0</v>
      </c>
      <c r="AL31" s="322"/>
      <c r="AM31" s="322"/>
      <c r="AN31" s="322"/>
      <c r="AO31" s="322"/>
      <c r="AP31" s="39"/>
      <c r="AQ31" s="39"/>
      <c r="AR31" s="40"/>
      <c r="BE31" s="311"/>
    </row>
    <row r="32" spans="1:71" s="3" customFormat="1" ht="14.45" hidden="1" customHeight="1">
      <c r="B32" s="38"/>
      <c r="C32" s="39"/>
      <c r="D32" s="39"/>
      <c r="E32" s="39"/>
      <c r="F32" s="27" t="s">
        <v>42</v>
      </c>
      <c r="G32" s="39"/>
      <c r="H32" s="39"/>
      <c r="I32" s="39"/>
      <c r="J32" s="39"/>
      <c r="K32" s="39"/>
      <c r="L32" s="323">
        <v>0.15</v>
      </c>
      <c r="M32" s="322"/>
      <c r="N32" s="322"/>
      <c r="O32" s="322"/>
      <c r="P32" s="322"/>
      <c r="Q32" s="39"/>
      <c r="R32" s="39"/>
      <c r="S32" s="39"/>
      <c r="T32" s="39"/>
      <c r="U32" s="39"/>
      <c r="V32" s="39"/>
      <c r="W32" s="321">
        <f>ROUND(BC54, 2)</f>
        <v>0</v>
      </c>
      <c r="X32" s="322"/>
      <c r="Y32" s="322"/>
      <c r="Z32" s="322"/>
      <c r="AA32" s="322"/>
      <c r="AB32" s="322"/>
      <c r="AC32" s="322"/>
      <c r="AD32" s="322"/>
      <c r="AE32" s="322"/>
      <c r="AF32" s="39"/>
      <c r="AG32" s="39"/>
      <c r="AH32" s="39"/>
      <c r="AI32" s="39"/>
      <c r="AJ32" s="39"/>
      <c r="AK32" s="321">
        <v>0</v>
      </c>
      <c r="AL32" s="322"/>
      <c r="AM32" s="322"/>
      <c r="AN32" s="322"/>
      <c r="AO32" s="322"/>
      <c r="AP32" s="39"/>
      <c r="AQ32" s="39"/>
      <c r="AR32" s="40"/>
      <c r="BE32" s="311"/>
    </row>
    <row r="33" spans="1:57" s="3" customFormat="1" ht="14.45" hidden="1" customHeight="1">
      <c r="B33" s="38"/>
      <c r="C33" s="39"/>
      <c r="D33" s="39"/>
      <c r="E33" s="39"/>
      <c r="F33" s="27" t="s">
        <v>43</v>
      </c>
      <c r="G33" s="39"/>
      <c r="H33" s="39"/>
      <c r="I33" s="39"/>
      <c r="J33" s="39"/>
      <c r="K33" s="39"/>
      <c r="L33" s="323">
        <v>0</v>
      </c>
      <c r="M33" s="322"/>
      <c r="N33" s="322"/>
      <c r="O33" s="322"/>
      <c r="P33" s="322"/>
      <c r="Q33" s="39"/>
      <c r="R33" s="39"/>
      <c r="S33" s="39"/>
      <c r="T33" s="39"/>
      <c r="U33" s="39"/>
      <c r="V33" s="39"/>
      <c r="W33" s="321">
        <f>ROUND(BD54, 2)</f>
        <v>0</v>
      </c>
      <c r="X33" s="322"/>
      <c r="Y33" s="322"/>
      <c r="Z33" s="322"/>
      <c r="AA33" s="322"/>
      <c r="AB33" s="322"/>
      <c r="AC33" s="322"/>
      <c r="AD33" s="322"/>
      <c r="AE33" s="322"/>
      <c r="AF33" s="39"/>
      <c r="AG33" s="39"/>
      <c r="AH33" s="39"/>
      <c r="AI33" s="39"/>
      <c r="AJ33" s="39"/>
      <c r="AK33" s="321">
        <v>0</v>
      </c>
      <c r="AL33" s="322"/>
      <c r="AM33" s="322"/>
      <c r="AN33" s="322"/>
      <c r="AO33" s="322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44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45</v>
      </c>
      <c r="U35" s="43"/>
      <c r="V35" s="43"/>
      <c r="W35" s="43"/>
      <c r="X35" s="327" t="s">
        <v>46</v>
      </c>
      <c r="Y35" s="325"/>
      <c r="Z35" s="325"/>
      <c r="AA35" s="325"/>
      <c r="AB35" s="325"/>
      <c r="AC35" s="43"/>
      <c r="AD35" s="43"/>
      <c r="AE35" s="43"/>
      <c r="AF35" s="43"/>
      <c r="AG35" s="43"/>
      <c r="AH35" s="43"/>
      <c r="AI35" s="43"/>
      <c r="AJ35" s="43"/>
      <c r="AK35" s="324">
        <f>SUM(AK26:AK33)</f>
        <v>0</v>
      </c>
      <c r="AL35" s="325"/>
      <c r="AM35" s="325"/>
      <c r="AN35" s="325"/>
      <c r="AO35" s="326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47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IMPORT(1)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89" t="str">
        <f>K6</f>
        <v>Příloha č. 3 - Soupis stavebních prací</v>
      </c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91" t="str">
        <f>IF(AN8= "","",AN8)</f>
        <v>27. 3. 2023</v>
      </c>
      <c r="AN47" s="291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30</v>
      </c>
      <c r="AJ49" s="34"/>
      <c r="AK49" s="34"/>
      <c r="AL49" s="34"/>
      <c r="AM49" s="292" t="str">
        <f>IF(E17="","",E17)</f>
        <v xml:space="preserve"> </v>
      </c>
      <c r="AN49" s="293"/>
      <c r="AO49" s="293"/>
      <c r="AP49" s="293"/>
      <c r="AQ49" s="34"/>
      <c r="AR49" s="37"/>
      <c r="AS49" s="294" t="s">
        <v>48</v>
      </c>
      <c r="AT49" s="295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28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31</v>
      </c>
      <c r="AJ50" s="34"/>
      <c r="AK50" s="34"/>
      <c r="AL50" s="34"/>
      <c r="AM50" s="292" t="str">
        <f>IF(E20="","",E20)</f>
        <v xml:space="preserve"> </v>
      </c>
      <c r="AN50" s="293"/>
      <c r="AO50" s="293"/>
      <c r="AP50" s="293"/>
      <c r="AQ50" s="34"/>
      <c r="AR50" s="37"/>
      <c r="AS50" s="296"/>
      <c r="AT50" s="297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98"/>
      <c r="AT51" s="299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0" t="s">
        <v>49</v>
      </c>
      <c r="D52" s="301"/>
      <c r="E52" s="301"/>
      <c r="F52" s="301"/>
      <c r="G52" s="301"/>
      <c r="H52" s="64"/>
      <c r="I52" s="303" t="s">
        <v>50</v>
      </c>
      <c r="J52" s="301"/>
      <c r="K52" s="301"/>
      <c r="L52" s="301"/>
      <c r="M52" s="301"/>
      <c r="N52" s="301"/>
      <c r="O52" s="301"/>
      <c r="P52" s="301"/>
      <c r="Q52" s="301"/>
      <c r="R52" s="301"/>
      <c r="S52" s="301"/>
      <c r="T52" s="301"/>
      <c r="U52" s="301"/>
      <c r="V52" s="301"/>
      <c r="W52" s="301"/>
      <c r="X52" s="301"/>
      <c r="Y52" s="301"/>
      <c r="Z52" s="301"/>
      <c r="AA52" s="301"/>
      <c r="AB52" s="301"/>
      <c r="AC52" s="301"/>
      <c r="AD52" s="301"/>
      <c r="AE52" s="301"/>
      <c r="AF52" s="301"/>
      <c r="AG52" s="302" t="s">
        <v>51</v>
      </c>
      <c r="AH52" s="301"/>
      <c r="AI52" s="301"/>
      <c r="AJ52" s="301"/>
      <c r="AK52" s="301"/>
      <c r="AL52" s="301"/>
      <c r="AM52" s="301"/>
      <c r="AN52" s="303" t="s">
        <v>52</v>
      </c>
      <c r="AO52" s="301"/>
      <c r="AP52" s="301"/>
      <c r="AQ52" s="65" t="s">
        <v>53</v>
      </c>
      <c r="AR52" s="37"/>
      <c r="AS52" s="66" t="s">
        <v>54</v>
      </c>
      <c r="AT52" s="67" t="s">
        <v>55</v>
      </c>
      <c r="AU52" s="67" t="s">
        <v>56</v>
      </c>
      <c r="AV52" s="67" t="s">
        <v>57</v>
      </c>
      <c r="AW52" s="67" t="s">
        <v>58</v>
      </c>
      <c r="AX52" s="67" t="s">
        <v>59</v>
      </c>
      <c r="AY52" s="67" t="s">
        <v>60</v>
      </c>
      <c r="AZ52" s="67" t="s">
        <v>61</v>
      </c>
      <c r="BA52" s="67" t="s">
        <v>62</v>
      </c>
      <c r="BB52" s="67" t="s">
        <v>63</v>
      </c>
      <c r="BC52" s="67" t="s">
        <v>64</v>
      </c>
      <c r="BD52" s="68" t="s">
        <v>65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66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07">
        <f>ROUND(SUM(AG55:AG58),2)</f>
        <v>0</v>
      </c>
      <c r="AH54" s="307"/>
      <c r="AI54" s="307"/>
      <c r="AJ54" s="307"/>
      <c r="AK54" s="307"/>
      <c r="AL54" s="307"/>
      <c r="AM54" s="307"/>
      <c r="AN54" s="308">
        <f>SUM(AG54,AT54)</f>
        <v>0</v>
      </c>
      <c r="AO54" s="308"/>
      <c r="AP54" s="308"/>
      <c r="AQ54" s="76" t="s">
        <v>19</v>
      </c>
      <c r="AR54" s="77"/>
      <c r="AS54" s="78">
        <f>ROUND(SUM(AS55:AS58),2)</f>
        <v>0</v>
      </c>
      <c r="AT54" s="79">
        <f>ROUND(SUM(AV54:AW54),2)</f>
        <v>0</v>
      </c>
      <c r="AU54" s="80">
        <f>ROUND(SUM(AU55:AU58),5)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ROUND(SUM(AZ55:AZ58),2)</f>
        <v>0</v>
      </c>
      <c r="BA54" s="79">
        <f>ROUND(SUM(BA55:BA58),2)</f>
        <v>0</v>
      </c>
      <c r="BB54" s="79">
        <f>ROUND(SUM(BB55:BB58),2)</f>
        <v>0</v>
      </c>
      <c r="BC54" s="79">
        <f>ROUND(SUM(BC55:BC58),2)</f>
        <v>0</v>
      </c>
      <c r="BD54" s="81">
        <f>ROUND(SUM(BD55:BD58),2)</f>
        <v>0</v>
      </c>
      <c r="BS54" s="82" t="s">
        <v>67</v>
      </c>
      <c r="BT54" s="82" t="s">
        <v>68</v>
      </c>
      <c r="BU54" s="83" t="s">
        <v>69</v>
      </c>
      <c r="BV54" s="82" t="s">
        <v>70</v>
      </c>
      <c r="BW54" s="82" t="s">
        <v>5</v>
      </c>
      <c r="BX54" s="82" t="s">
        <v>71</v>
      </c>
      <c r="CL54" s="82" t="s">
        <v>19</v>
      </c>
    </row>
    <row r="55" spans="1:91" s="7" customFormat="1" ht="16.5" customHeight="1">
      <c r="A55" s="84" t="s">
        <v>72</v>
      </c>
      <c r="B55" s="85"/>
      <c r="C55" s="86"/>
      <c r="D55" s="304" t="s">
        <v>73</v>
      </c>
      <c r="E55" s="304"/>
      <c r="F55" s="304"/>
      <c r="G55" s="304"/>
      <c r="H55" s="304"/>
      <c r="I55" s="87"/>
      <c r="J55" s="304" t="s">
        <v>74</v>
      </c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4"/>
      <c r="AA55" s="304"/>
      <c r="AB55" s="304"/>
      <c r="AC55" s="304"/>
      <c r="AD55" s="304"/>
      <c r="AE55" s="304"/>
      <c r="AF55" s="304"/>
      <c r="AG55" s="305">
        <f>'C10 - Polní cesta C10'!J30</f>
        <v>0</v>
      </c>
      <c r="AH55" s="306"/>
      <c r="AI55" s="306"/>
      <c r="AJ55" s="306"/>
      <c r="AK55" s="306"/>
      <c r="AL55" s="306"/>
      <c r="AM55" s="306"/>
      <c r="AN55" s="305">
        <f>SUM(AG55,AT55)</f>
        <v>0</v>
      </c>
      <c r="AO55" s="306"/>
      <c r="AP55" s="306"/>
      <c r="AQ55" s="88" t="s">
        <v>75</v>
      </c>
      <c r="AR55" s="89"/>
      <c r="AS55" s="90">
        <v>0</v>
      </c>
      <c r="AT55" s="91">
        <f>ROUND(SUM(AV55:AW55),2)</f>
        <v>0</v>
      </c>
      <c r="AU55" s="92">
        <f>'C10 - Polní cesta C10'!P87</f>
        <v>0</v>
      </c>
      <c r="AV55" s="91">
        <f>'C10 - Polní cesta C10'!J33</f>
        <v>0</v>
      </c>
      <c r="AW55" s="91">
        <f>'C10 - Polní cesta C10'!J34</f>
        <v>0</v>
      </c>
      <c r="AX55" s="91">
        <f>'C10 - Polní cesta C10'!J35</f>
        <v>0</v>
      </c>
      <c r="AY55" s="91">
        <f>'C10 - Polní cesta C10'!J36</f>
        <v>0</v>
      </c>
      <c r="AZ55" s="91">
        <f>'C10 - Polní cesta C10'!F33</f>
        <v>0</v>
      </c>
      <c r="BA55" s="91">
        <f>'C10 - Polní cesta C10'!F34</f>
        <v>0</v>
      </c>
      <c r="BB55" s="91">
        <f>'C10 - Polní cesta C10'!F35</f>
        <v>0</v>
      </c>
      <c r="BC55" s="91">
        <f>'C10 - Polní cesta C10'!F36</f>
        <v>0</v>
      </c>
      <c r="BD55" s="93">
        <f>'C10 - Polní cesta C10'!F37</f>
        <v>0</v>
      </c>
      <c r="BT55" s="94" t="s">
        <v>76</v>
      </c>
      <c r="BV55" s="94" t="s">
        <v>70</v>
      </c>
      <c r="BW55" s="94" t="s">
        <v>77</v>
      </c>
      <c r="BX55" s="94" t="s">
        <v>5</v>
      </c>
      <c r="CL55" s="94" t="s">
        <v>19</v>
      </c>
      <c r="CM55" s="94" t="s">
        <v>78</v>
      </c>
    </row>
    <row r="56" spans="1:91" s="7" customFormat="1" ht="16.5" customHeight="1">
      <c r="A56" s="84" t="s">
        <v>72</v>
      </c>
      <c r="B56" s="85"/>
      <c r="C56" s="86"/>
      <c r="D56" s="304" t="s">
        <v>79</v>
      </c>
      <c r="E56" s="304"/>
      <c r="F56" s="304"/>
      <c r="G56" s="304"/>
      <c r="H56" s="304"/>
      <c r="I56" s="87"/>
      <c r="J56" s="304" t="s">
        <v>80</v>
      </c>
      <c r="K56" s="304"/>
      <c r="L56" s="304"/>
      <c r="M56" s="304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  <c r="AD56" s="304"/>
      <c r="AE56" s="304"/>
      <c r="AF56" s="304"/>
      <c r="AG56" s="305">
        <f>'C12 - Polní cesta C12'!J30</f>
        <v>0</v>
      </c>
      <c r="AH56" s="306"/>
      <c r="AI56" s="306"/>
      <c r="AJ56" s="306"/>
      <c r="AK56" s="306"/>
      <c r="AL56" s="306"/>
      <c r="AM56" s="306"/>
      <c r="AN56" s="305">
        <f>SUM(AG56,AT56)</f>
        <v>0</v>
      </c>
      <c r="AO56" s="306"/>
      <c r="AP56" s="306"/>
      <c r="AQ56" s="88" t="s">
        <v>75</v>
      </c>
      <c r="AR56" s="89"/>
      <c r="AS56" s="90">
        <v>0</v>
      </c>
      <c r="AT56" s="91">
        <f>ROUND(SUM(AV56:AW56),2)</f>
        <v>0</v>
      </c>
      <c r="AU56" s="92">
        <f>'C12 - Polní cesta C12'!P88</f>
        <v>0</v>
      </c>
      <c r="AV56" s="91">
        <f>'C12 - Polní cesta C12'!J33</f>
        <v>0</v>
      </c>
      <c r="AW56" s="91">
        <f>'C12 - Polní cesta C12'!J34</f>
        <v>0</v>
      </c>
      <c r="AX56" s="91">
        <f>'C12 - Polní cesta C12'!J35</f>
        <v>0</v>
      </c>
      <c r="AY56" s="91">
        <f>'C12 - Polní cesta C12'!J36</f>
        <v>0</v>
      </c>
      <c r="AZ56" s="91">
        <f>'C12 - Polní cesta C12'!F33</f>
        <v>0</v>
      </c>
      <c r="BA56" s="91">
        <f>'C12 - Polní cesta C12'!F34</f>
        <v>0</v>
      </c>
      <c r="BB56" s="91">
        <f>'C12 - Polní cesta C12'!F35</f>
        <v>0</v>
      </c>
      <c r="BC56" s="91">
        <f>'C12 - Polní cesta C12'!F36</f>
        <v>0</v>
      </c>
      <c r="BD56" s="93">
        <f>'C12 - Polní cesta C12'!F37</f>
        <v>0</v>
      </c>
      <c r="BT56" s="94" t="s">
        <v>76</v>
      </c>
      <c r="BV56" s="94" t="s">
        <v>70</v>
      </c>
      <c r="BW56" s="94" t="s">
        <v>81</v>
      </c>
      <c r="BX56" s="94" t="s">
        <v>5</v>
      </c>
      <c r="CL56" s="94" t="s">
        <v>19</v>
      </c>
      <c r="CM56" s="94" t="s">
        <v>78</v>
      </c>
    </row>
    <row r="57" spans="1:91" s="7" customFormat="1" ht="16.5" customHeight="1">
      <c r="A57" s="84" t="s">
        <v>72</v>
      </c>
      <c r="B57" s="85"/>
      <c r="C57" s="86"/>
      <c r="D57" s="304" t="s">
        <v>82</v>
      </c>
      <c r="E57" s="304"/>
      <c r="F57" s="304"/>
      <c r="G57" s="304"/>
      <c r="H57" s="304"/>
      <c r="I57" s="87"/>
      <c r="J57" s="304" t="s">
        <v>83</v>
      </c>
      <c r="K57" s="304"/>
      <c r="L57" s="304"/>
      <c r="M57" s="304"/>
      <c r="N57" s="304"/>
      <c r="O57" s="304"/>
      <c r="P57" s="304"/>
      <c r="Q57" s="304"/>
      <c r="R57" s="304"/>
      <c r="S57" s="304"/>
      <c r="T57" s="304"/>
      <c r="U57" s="304"/>
      <c r="V57" s="304"/>
      <c r="W57" s="304"/>
      <c r="X57" s="304"/>
      <c r="Y57" s="304"/>
      <c r="Z57" s="304"/>
      <c r="AA57" s="304"/>
      <c r="AB57" s="304"/>
      <c r="AC57" s="304"/>
      <c r="AD57" s="304"/>
      <c r="AE57" s="304"/>
      <c r="AF57" s="304"/>
      <c r="AG57" s="305">
        <f>'SO 105 - Náhradní výsadba'!J30</f>
        <v>0</v>
      </c>
      <c r="AH57" s="306"/>
      <c r="AI57" s="306"/>
      <c r="AJ57" s="306"/>
      <c r="AK57" s="306"/>
      <c r="AL57" s="306"/>
      <c r="AM57" s="306"/>
      <c r="AN57" s="305">
        <f>SUM(AG57,AT57)</f>
        <v>0</v>
      </c>
      <c r="AO57" s="306"/>
      <c r="AP57" s="306"/>
      <c r="AQ57" s="88" t="s">
        <v>75</v>
      </c>
      <c r="AR57" s="89"/>
      <c r="AS57" s="90">
        <v>0</v>
      </c>
      <c r="AT57" s="91">
        <f>ROUND(SUM(AV57:AW57),2)</f>
        <v>0</v>
      </c>
      <c r="AU57" s="92">
        <f>'SO 105 - Náhradní výsadba'!P81</f>
        <v>0</v>
      </c>
      <c r="AV57" s="91">
        <f>'SO 105 - Náhradní výsadba'!J33</f>
        <v>0</v>
      </c>
      <c r="AW57" s="91">
        <f>'SO 105 - Náhradní výsadba'!J34</f>
        <v>0</v>
      </c>
      <c r="AX57" s="91">
        <f>'SO 105 - Náhradní výsadba'!J35</f>
        <v>0</v>
      </c>
      <c r="AY57" s="91">
        <f>'SO 105 - Náhradní výsadba'!J36</f>
        <v>0</v>
      </c>
      <c r="AZ57" s="91">
        <f>'SO 105 - Náhradní výsadba'!F33</f>
        <v>0</v>
      </c>
      <c r="BA57" s="91">
        <f>'SO 105 - Náhradní výsadba'!F34</f>
        <v>0</v>
      </c>
      <c r="BB57" s="91">
        <f>'SO 105 - Náhradní výsadba'!F35</f>
        <v>0</v>
      </c>
      <c r="BC57" s="91">
        <f>'SO 105 - Náhradní výsadba'!F36</f>
        <v>0</v>
      </c>
      <c r="BD57" s="93">
        <f>'SO 105 - Náhradní výsadba'!F37</f>
        <v>0</v>
      </c>
      <c r="BT57" s="94" t="s">
        <v>76</v>
      </c>
      <c r="BV57" s="94" t="s">
        <v>70</v>
      </c>
      <c r="BW57" s="94" t="s">
        <v>84</v>
      </c>
      <c r="BX57" s="94" t="s">
        <v>5</v>
      </c>
      <c r="CL57" s="94" t="s">
        <v>19</v>
      </c>
      <c r="CM57" s="94" t="s">
        <v>78</v>
      </c>
    </row>
    <row r="58" spans="1:91" s="7" customFormat="1" ht="16.5" customHeight="1">
      <c r="A58" s="84" t="s">
        <v>72</v>
      </c>
      <c r="B58" s="85"/>
      <c r="C58" s="86"/>
      <c r="D58" s="304" t="s">
        <v>85</v>
      </c>
      <c r="E58" s="304"/>
      <c r="F58" s="304"/>
      <c r="G58" s="304"/>
      <c r="H58" s="304"/>
      <c r="I58" s="87"/>
      <c r="J58" s="304" t="s">
        <v>86</v>
      </c>
      <c r="K58" s="304"/>
      <c r="L58" s="304"/>
      <c r="M58" s="304"/>
      <c r="N58" s="304"/>
      <c r="O58" s="304"/>
      <c r="P58" s="304"/>
      <c r="Q58" s="304"/>
      <c r="R58" s="304"/>
      <c r="S58" s="304"/>
      <c r="T58" s="304"/>
      <c r="U58" s="304"/>
      <c r="V58" s="304"/>
      <c r="W58" s="304"/>
      <c r="X58" s="304"/>
      <c r="Y58" s="304"/>
      <c r="Z58" s="304"/>
      <c r="AA58" s="304"/>
      <c r="AB58" s="304"/>
      <c r="AC58" s="304"/>
      <c r="AD58" s="304"/>
      <c r="AE58" s="304"/>
      <c r="AF58" s="304"/>
      <c r="AG58" s="305">
        <f>'SO 900 - Vedlejší rozpočt...'!J30</f>
        <v>0</v>
      </c>
      <c r="AH58" s="306"/>
      <c r="AI58" s="306"/>
      <c r="AJ58" s="306"/>
      <c r="AK58" s="306"/>
      <c r="AL58" s="306"/>
      <c r="AM58" s="306"/>
      <c r="AN58" s="305">
        <f>SUM(AG58,AT58)</f>
        <v>0</v>
      </c>
      <c r="AO58" s="306"/>
      <c r="AP58" s="306"/>
      <c r="AQ58" s="88" t="s">
        <v>75</v>
      </c>
      <c r="AR58" s="89"/>
      <c r="AS58" s="95">
        <v>0</v>
      </c>
      <c r="AT58" s="96">
        <f>ROUND(SUM(AV58:AW58),2)</f>
        <v>0</v>
      </c>
      <c r="AU58" s="97">
        <f>'SO 900 - Vedlejší rozpočt...'!P83</f>
        <v>0</v>
      </c>
      <c r="AV58" s="96">
        <f>'SO 900 - Vedlejší rozpočt...'!J33</f>
        <v>0</v>
      </c>
      <c r="AW58" s="96">
        <f>'SO 900 - Vedlejší rozpočt...'!J34</f>
        <v>0</v>
      </c>
      <c r="AX58" s="96">
        <f>'SO 900 - Vedlejší rozpočt...'!J35</f>
        <v>0</v>
      </c>
      <c r="AY58" s="96">
        <f>'SO 900 - Vedlejší rozpočt...'!J36</f>
        <v>0</v>
      </c>
      <c r="AZ58" s="96">
        <f>'SO 900 - Vedlejší rozpočt...'!F33</f>
        <v>0</v>
      </c>
      <c r="BA58" s="96">
        <f>'SO 900 - Vedlejší rozpočt...'!F34</f>
        <v>0</v>
      </c>
      <c r="BB58" s="96">
        <f>'SO 900 - Vedlejší rozpočt...'!F35</f>
        <v>0</v>
      </c>
      <c r="BC58" s="96">
        <f>'SO 900 - Vedlejší rozpočt...'!F36</f>
        <v>0</v>
      </c>
      <c r="BD58" s="98">
        <f>'SO 900 - Vedlejší rozpočt...'!F37</f>
        <v>0</v>
      </c>
      <c r="BT58" s="94" t="s">
        <v>76</v>
      </c>
      <c r="BV58" s="94" t="s">
        <v>70</v>
      </c>
      <c r="BW58" s="94" t="s">
        <v>87</v>
      </c>
      <c r="BX58" s="94" t="s">
        <v>5</v>
      </c>
      <c r="CL58" s="94" t="s">
        <v>19</v>
      </c>
      <c r="CM58" s="94" t="s">
        <v>78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6.95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POhN/rLhyp58p3iVAyaYQqdalQKaGtR7GqZ9YJYY5VtMbEdw7I9jtF+Duj5rggnBIPmf/cDmTwRGVyLSLA+XeA==" saltValue="XPIusRkUjb96AvpGIz+vSarnPM2MTQTnCBWA2u17+KG8b0iH/8/FGokG3wY/UBRca3OQah/d8zyqiH3KF4fd6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C10 - Polní cesta C10'!C2" display="/" xr:uid="{00000000-0004-0000-0000-000000000000}"/>
    <hyperlink ref="A56" location="'C12 - Polní cesta C12'!C2" display="/" xr:uid="{00000000-0004-0000-0000-000001000000}"/>
    <hyperlink ref="A57" location="'SO 105 - Náhradní výsadba'!C2" display="/" xr:uid="{00000000-0004-0000-0000-000002000000}"/>
    <hyperlink ref="A58" location="'SO 900 - Vedlejší rozpočt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49"/>
  <sheetViews>
    <sheetView showGridLines="0" tabSelected="1" topLeftCell="A173" workbookViewId="0">
      <selection activeCell="I196" sqref="I19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15" t="s">
        <v>77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78</v>
      </c>
    </row>
    <row r="4" spans="1:46" s="1" customFormat="1" ht="24.95" customHeight="1">
      <c r="B4" s="18"/>
      <c r="D4" s="101" t="s">
        <v>88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9" t="str">
        <f>'Rekapitulace stavby'!K6</f>
        <v>Příloha č. 3 - Soupis stavebních prací</v>
      </c>
      <c r="F7" s="330"/>
      <c r="G7" s="330"/>
      <c r="H7" s="330"/>
      <c r="L7" s="18"/>
    </row>
    <row r="8" spans="1:46" s="2" customFormat="1" ht="12" customHeight="1">
      <c r="A8" s="32"/>
      <c r="B8" s="37"/>
      <c r="C8" s="32"/>
      <c r="D8" s="103" t="s">
        <v>89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1" t="s">
        <v>90</v>
      </c>
      <c r="F9" s="332"/>
      <c r="G9" s="332"/>
      <c r="H9" s="332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27. 3. 2023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tr">
        <f>IF('Rekapitulace stavby'!AN10="","",'Rekapitulace stavby'!AN10)</f>
        <v/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tr">
        <f>IF('Rekapitulace stavby'!E11="","",'Rekapitulace stavby'!E11)</f>
        <v xml:space="preserve"> </v>
      </c>
      <c r="F15" s="32"/>
      <c r="G15" s="32"/>
      <c r="H15" s="32"/>
      <c r="I15" s="103" t="s">
        <v>27</v>
      </c>
      <c r="J15" s="105" t="str">
        <f>IF('Rekapitulace stavby'!AN11="","",'Rekapitulace stavby'!AN11)</f>
        <v/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28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3" t="str">
        <f>'Rekapitulace stavby'!E14</f>
        <v>Vyplň údaj</v>
      </c>
      <c r="F18" s="334"/>
      <c r="G18" s="334"/>
      <c r="H18" s="334"/>
      <c r="I18" s="103" t="s">
        <v>27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30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27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31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27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32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5" t="s">
        <v>19</v>
      </c>
      <c r="F27" s="335"/>
      <c r="G27" s="335"/>
      <c r="H27" s="335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34</v>
      </c>
      <c r="E30" s="32"/>
      <c r="F30" s="32"/>
      <c r="G30" s="32"/>
      <c r="H30" s="32"/>
      <c r="I30" s="32"/>
      <c r="J30" s="112">
        <f>ROUND(J87,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36</v>
      </c>
      <c r="G32" s="32"/>
      <c r="H32" s="32"/>
      <c r="I32" s="113" t="s">
        <v>35</v>
      </c>
      <c r="J32" s="113" t="s">
        <v>37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38</v>
      </c>
      <c r="E33" s="103" t="s">
        <v>39</v>
      </c>
      <c r="F33" s="115">
        <f>ROUND((SUM(BE87:BE248)),  2)</f>
        <v>0</v>
      </c>
      <c r="G33" s="32"/>
      <c r="H33" s="32"/>
      <c r="I33" s="116">
        <v>0.21</v>
      </c>
      <c r="J33" s="115">
        <f>ROUND(((SUM(BE87:BE248))*I33),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40</v>
      </c>
      <c r="F34" s="115">
        <f>ROUND((SUM(BF87:BF248)),  2)</f>
        <v>0</v>
      </c>
      <c r="G34" s="32"/>
      <c r="H34" s="32"/>
      <c r="I34" s="116">
        <v>0.15</v>
      </c>
      <c r="J34" s="115">
        <f>ROUND(((SUM(BF87:BF248))*I34),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41</v>
      </c>
      <c r="F35" s="115">
        <f>ROUND((SUM(BG87:BG248)),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42</v>
      </c>
      <c r="F36" s="115">
        <f>ROUND((SUM(BH87:BH248)),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43</v>
      </c>
      <c r="F37" s="115">
        <f>ROUND((SUM(BI87:BI248)),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44</v>
      </c>
      <c r="E39" s="119"/>
      <c r="F39" s="119"/>
      <c r="G39" s="120" t="s">
        <v>45</v>
      </c>
      <c r="H39" s="121" t="s">
        <v>46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91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6" t="str">
        <f>E7</f>
        <v>Příloha č. 3 - Soupis stavebních prací</v>
      </c>
      <c r="F48" s="337"/>
      <c r="G48" s="337"/>
      <c r="H48" s="337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89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9" t="str">
        <f>E9</f>
        <v>C10 - Polní cesta C10</v>
      </c>
      <c r="F50" s="338"/>
      <c r="G50" s="338"/>
      <c r="H50" s="338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27. 3. 2023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30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28</v>
      </c>
      <c r="D55" s="34"/>
      <c r="E55" s="34"/>
      <c r="F55" s="25" t="str">
        <f>IF(E18="","",E18)</f>
        <v>Vyplň údaj</v>
      </c>
      <c r="G55" s="34"/>
      <c r="H55" s="34"/>
      <c r="I55" s="27" t="s">
        <v>31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92</v>
      </c>
      <c r="D57" s="129"/>
      <c r="E57" s="129"/>
      <c r="F57" s="129"/>
      <c r="G57" s="129"/>
      <c r="H57" s="129"/>
      <c r="I57" s="129"/>
      <c r="J57" s="130" t="s">
        <v>93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66</v>
      </c>
      <c r="D59" s="34"/>
      <c r="E59" s="34"/>
      <c r="F59" s="34"/>
      <c r="G59" s="34"/>
      <c r="H59" s="34"/>
      <c r="I59" s="34"/>
      <c r="J59" s="75">
        <f>J87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94</v>
      </c>
    </row>
    <row r="60" spans="1:47" s="9" customFormat="1" ht="24.95" customHeight="1">
      <c r="B60" s="132"/>
      <c r="C60" s="133"/>
      <c r="D60" s="134" t="s">
        <v>95</v>
      </c>
      <c r="E60" s="135"/>
      <c r="F60" s="135"/>
      <c r="G60" s="135"/>
      <c r="H60" s="135"/>
      <c r="I60" s="135"/>
      <c r="J60" s="136">
        <f>J88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96</v>
      </c>
      <c r="E61" s="141"/>
      <c r="F61" s="141"/>
      <c r="G61" s="141"/>
      <c r="H61" s="141"/>
      <c r="I61" s="141"/>
      <c r="J61" s="142">
        <f>J89</f>
        <v>0</v>
      </c>
      <c r="K61" s="139"/>
      <c r="L61" s="143"/>
    </row>
    <row r="62" spans="1:47" s="10" customFormat="1" ht="19.899999999999999" customHeight="1">
      <c r="B62" s="138"/>
      <c r="C62" s="139"/>
      <c r="D62" s="140" t="s">
        <v>97</v>
      </c>
      <c r="E62" s="141"/>
      <c r="F62" s="141"/>
      <c r="G62" s="141"/>
      <c r="H62" s="141"/>
      <c r="I62" s="141"/>
      <c r="J62" s="142">
        <f>J162</f>
        <v>0</v>
      </c>
      <c r="K62" s="139"/>
      <c r="L62" s="143"/>
    </row>
    <row r="63" spans="1:47" s="10" customFormat="1" ht="19.899999999999999" customHeight="1">
      <c r="B63" s="138"/>
      <c r="C63" s="139"/>
      <c r="D63" s="140" t="s">
        <v>98</v>
      </c>
      <c r="E63" s="141"/>
      <c r="F63" s="141"/>
      <c r="G63" s="141"/>
      <c r="H63" s="141"/>
      <c r="I63" s="141"/>
      <c r="J63" s="142">
        <f>J187</f>
        <v>0</v>
      </c>
      <c r="K63" s="139"/>
      <c r="L63" s="143"/>
    </row>
    <row r="64" spans="1:47" s="10" customFormat="1" ht="19.899999999999999" customHeight="1">
      <c r="B64" s="138"/>
      <c r="C64" s="139"/>
      <c r="D64" s="140" t="s">
        <v>99</v>
      </c>
      <c r="E64" s="141"/>
      <c r="F64" s="141"/>
      <c r="G64" s="141"/>
      <c r="H64" s="141"/>
      <c r="I64" s="141"/>
      <c r="J64" s="142">
        <f>J204</f>
        <v>0</v>
      </c>
      <c r="K64" s="139"/>
      <c r="L64" s="143"/>
    </row>
    <row r="65" spans="1:31" s="10" customFormat="1" ht="19.899999999999999" customHeight="1">
      <c r="B65" s="138"/>
      <c r="C65" s="139"/>
      <c r="D65" s="140" t="s">
        <v>100</v>
      </c>
      <c r="E65" s="141"/>
      <c r="F65" s="141"/>
      <c r="G65" s="141"/>
      <c r="H65" s="141"/>
      <c r="I65" s="141"/>
      <c r="J65" s="142">
        <f>J211</f>
        <v>0</v>
      </c>
      <c r="K65" s="139"/>
      <c r="L65" s="143"/>
    </row>
    <row r="66" spans="1:31" s="10" customFormat="1" ht="19.899999999999999" customHeight="1">
      <c r="B66" s="138"/>
      <c r="C66" s="139"/>
      <c r="D66" s="140" t="s">
        <v>101</v>
      </c>
      <c r="E66" s="141"/>
      <c r="F66" s="141"/>
      <c r="G66" s="141"/>
      <c r="H66" s="141"/>
      <c r="I66" s="141"/>
      <c r="J66" s="142">
        <f>J222</f>
        <v>0</v>
      </c>
      <c r="K66" s="139"/>
      <c r="L66" s="143"/>
    </row>
    <row r="67" spans="1:31" s="9" customFormat="1" ht="24.95" customHeight="1">
      <c r="B67" s="132"/>
      <c r="C67" s="133"/>
      <c r="D67" s="134" t="s">
        <v>102</v>
      </c>
      <c r="E67" s="135"/>
      <c r="F67" s="135"/>
      <c r="G67" s="135"/>
      <c r="H67" s="135"/>
      <c r="I67" s="135"/>
      <c r="J67" s="136">
        <f>J227</f>
        <v>0</v>
      </c>
      <c r="K67" s="133"/>
      <c r="L67" s="137"/>
    </row>
    <row r="68" spans="1:31" s="2" customFormat="1" ht="21.75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6.95" customHeight="1">
      <c r="A69" s="32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3" spans="1:31" s="2" customFormat="1" ht="6.95" customHeight="1">
      <c r="A73" s="32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4.95" customHeight="1">
      <c r="A74" s="32"/>
      <c r="B74" s="33"/>
      <c r="C74" s="21" t="s">
        <v>103</v>
      </c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16</v>
      </c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4"/>
      <c r="D77" s="34"/>
      <c r="E77" s="336" t="str">
        <f>E7</f>
        <v>Příloha č. 3 - Soupis stavebních prací</v>
      </c>
      <c r="F77" s="337"/>
      <c r="G77" s="337"/>
      <c r="H77" s="337"/>
      <c r="I77" s="34"/>
      <c r="J77" s="34"/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89</v>
      </c>
      <c r="D78" s="34"/>
      <c r="E78" s="34"/>
      <c r="F78" s="34"/>
      <c r="G78" s="34"/>
      <c r="H78" s="34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89" t="str">
        <f>E9</f>
        <v>C10 - Polní cesta C10</v>
      </c>
      <c r="F79" s="338"/>
      <c r="G79" s="338"/>
      <c r="H79" s="338"/>
      <c r="I79" s="34"/>
      <c r="J79" s="34"/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4"/>
      <c r="E81" s="34"/>
      <c r="F81" s="25" t="str">
        <f>F12</f>
        <v xml:space="preserve"> </v>
      </c>
      <c r="G81" s="34"/>
      <c r="H81" s="34"/>
      <c r="I81" s="27" t="s">
        <v>23</v>
      </c>
      <c r="J81" s="57" t="str">
        <f>IF(J12="","",J12)</f>
        <v>27. 3. 2023</v>
      </c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0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4"/>
      <c r="E83" s="34"/>
      <c r="F83" s="25" t="str">
        <f>E15</f>
        <v xml:space="preserve"> </v>
      </c>
      <c r="G83" s="34"/>
      <c r="H83" s="34"/>
      <c r="I83" s="27" t="s">
        <v>30</v>
      </c>
      <c r="J83" s="30" t="str">
        <f>E21</f>
        <v xml:space="preserve"> </v>
      </c>
      <c r="K83" s="34"/>
      <c r="L83" s="10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28</v>
      </c>
      <c r="D84" s="34"/>
      <c r="E84" s="34"/>
      <c r="F84" s="25" t="str">
        <f>IF(E18="","",E18)</f>
        <v>Vyplň údaj</v>
      </c>
      <c r="G84" s="34"/>
      <c r="H84" s="34"/>
      <c r="I84" s="27" t="s">
        <v>31</v>
      </c>
      <c r="J84" s="30" t="str">
        <f>E24</f>
        <v xml:space="preserve"> </v>
      </c>
      <c r="K84" s="34"/>
      <c r="L84" s="10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0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4"/>
      <c r="B86" s="145"/>
      <c r="C86" s="146" t="s">
        <v>104</v>
      </c>
      <c r="D86" s="147" t="s">
        <v>53</v>
      </c>
      <c r="E86" s="147" t="s">
        <v>49</v>
      </c>
      <c r="F86" s="147" t="s">
        <v>50</v>
      </c>
      <c r="G86" s="147" t="s">
        <v>105</v>
      </c>
      <c r="H86" s="147" t="s">
        <v>106</v>
      </c>
      <c r="I86" s="147" t="s">
        <v>107</v>
      </c>
      <c r="J86" s="147" t="s">
        <v>93</v>
      </c>
      <c r="K86" s="148" t="s">
        <v>108</v>
      </c>
      <c r="L86" s="149"/>
      <c r="M86" s="66" t="s">
        <v>19</v>
      </c>
      <c r="N86" s="67" t="s">
        <v>38</v>
      </c>
      <c r="O86" s="67" t="s">
        <v>109</v>
      </c>
      <c r="P86" s="67" t="s">
        <v>110</v>
      </c>
      <c r="Q86" s="67" t="s">
        <v>111</v>
      </c>
      <c r="R86" s="67" t="s">
        <v>112</v>
      </c>
      <c r="S86" s="67" t="s">
        <v>113</v>
      </c>
      <c r="T86" s="68" t="s">
        <v>114</v>
      </c>
      <c r="U86" s="144"/>
      <c r="V86" s="144"/>
      <c r="W86" s="144"/>
      <c r="X86" s="144"/>
      <c r="Y86" s="144"/>
      <c r="Z86" s="144"/>
      <c r="AA86" s="144"/>
      <c r="AB86" s="144"/>
      <c r="AC86" s="144"/>
      <c r="AD86" s="144"/>
      <c r="AE86" s="144"/>
    </row>
    <row r="87" spans="1:65" s="2" customFormat="1" ht="22.9" customHeight="1">
      <c r="A87" s="32"/>
      <c r="B87" s="33"/>
      <c r="C87" s="73" t="s">
        <v>115</v>
      </c>
      <c r="D87" s="34"/>
      <c r="E87" s="34"/>
      <c r="F87" s="34"/>
      <c r="G87" s="34"/>
      <c r="H87" s="34"/>
      <c r="I87" s="34"/>
      <c r="J87" s="150">
        <f>BK87</f>
        <v>0</v>
      </c>
      <c r="K87" s="34"/>
      <c r="L87" s="37"/>
      <c r="M87" s="69"/>
      <c r="N87" s="151"/>
      <c r="O87" s="70"/>
      <c r="P87" s="152">
        <f>P88+P227</f>
        <v>0</v>
      </c>
      <c r="Q87" s="70"/>
      <c r="R87" s="152">
        <f>R88+R227</f>
        <v>0</v>
      </c>
      <c r="S87" s="70"/>
      <c r="T87" s="153">
        <f>T88+T227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67</v>
      </c>
      <c r="AU87" s="15" t="s">
        <v>94</v>
      </c>
      <c r="BK87" s="154">
        <f>BK88+BK227</f>
        <v>0</v>
      </c>
    </row>
    <row r="88" spans="1:65" s="12" customFormat="1" ht="25.9" customHeight="1">
      <c r="B88" s="155"/>
      <c r="C88" s="156"/>
      <c r="D88" s="157" t="s">
        <v>67</v>
      </c>
      <c r="E88" s="158" t="s">
        <v>116</v>
      </c>
      <c r="F88" s="158" t="s">
        <v>117</v>
      </c>
      <c r="G88" s="156"/>
      <c r="H88" s="156"/>
      <c r="I88" s="159"/>
      <c r="J88" s="160">
        <f>BK88</f>
        <v>0</v>
      </c>
      <c r="K88" s="156"/>
      <c r="L88" s="161"/>
      <c r="M88" s="162"/>
      <c r="N88" s="163"/>
      <c r="O88" s="163"/>
      <c r="P88" s="164">
        <f>P89+P162+P187+P204+P211+P222</f>
        <v>0</v>
      </c>
      <c r="Q88" s="163"/>
      <c r="R88" s="164">
        <f>R89+R162+R187+R204+R211+R222</f>
        <v>0</v>
      </c>
      <c r="S88" s="163"/>
      <c r="T88" s="165">
        <f>T89+T162+T187+T204+T211+T222</f>
        <v>0</v>
      </c>
      <c r="AR88" s="166" t="s">
        <v>76</v>
      </c>
      <c r="AT88" s="167" t="s">
        <v>67</v>
      </c>
      <c r="AU88" s="167" t="s">
        <v>68</v>
      </c>
      <c r="AY88" s="166" t="s">
        <v>118</v>
      </c>
      <c r="BK88" s="168">
        <f>BK89+BK162+BK187+BK204+BK211+BK222</f>
        <v>0</v>
      </c>
    </row>
    <row r="89" spans="1:65" s="12" customFormat="1" ht="22.9" customHeight="1">
      <c r="B89" s="155"/>
      <c r="C89" s="156"/>
      <c r="D89" s="157" t="s">
        <v>67</v>
      </c>
      <c r="E89" s="169" t="s">
        <v>76</v>
      </c>
      <c r="F89" s="169" t="s">
        <v>119</v>
      </c>
      <c r="G89" s="156"/>
      <c r="H89" s="156"/>
      <c r="I89" s="159"/>
      <c r="J89" s="170">
        <f>BK89</f>
        <v>0</v>
      </c>
      <c r="K89" s="156"/>
      <c r="L89" s="161"/>
      <c r="M89" s="162"/>
      <c r="N89" s="163"/>
      <c r="O89" s="163"/>
      <c r="P89" s="164">
        <f>SUM(P90:P161)</f>
        <v>0</v>
      </c>
      <c r="Q89" s="163"/>
      <c r="R89" s="164">
        <f>SUM(R90:R161)</f>
        <v>0</v>
      </c>
      <c r="S89" s="163"/>
      <c r="T89" s="165">
        <f>SUM(T90:T161)</f>
        <v>0</v>
      </c>
      <c r="AR89" s="166" t="s">
        <v>76</v>
      </c>
      <c r="AT89" s="167" t="s">
        <v>67</v>
      </c>
      <c r="AU89" s="167" t="s">
        <v>76</v>
      </c>
      <c r="AY89" s="166" t="s">
        <v>118</v>
      </c>
      <c r="BK89" s="168">
        <f>SUM(BK90:BK161)</f>
        <v>0</v>
      </c>
    </row>
    <row r="90" spans="1:65" s="2" customFormat="1" ht="21.75" customHeight="1">
      <c r="A90" s="32"/>
      <c r="B90" s="33"/>
      <c r="C90" s="171" t="s">
        <v>76</v>
      </c>
      <c r="D90" s="171" t="s">
        <v>120</v>
      </c>
      <c r="E90" s="172" t="s">
        <v>121</v>
      </c>
      <c r="F90" s="173" t="s">
        <v>122</v>
      </c>
      <c r="G90" s="174" t="s">
        <v>123</v>
      </c>
      <c r="H90" s="175">
        <v>1524</v>
      </c>
      <c r="I90" s="176"/>
      <c r="J90" s="177">
        <f>ROUND(I90*H90,2)</f>
        <v>0</v>
      </c>
      <c r="K90" s="173" t="s">
        <v>124</v>
      </c>
      <c r="L90" s="37"/>
      <c r="M90" s="178" t="s">
        <v>19</v>
      </c>
      <c r="N90" s="179" t="s">
        <v>39</v>
      </c>
      <c r="O90" s="62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2" t="s">
        <v>125</v>
      </c>
      <c r="AT90" s="182" t="s">
        <v>120</v>
      </c>
      <c r="AU90" s="182" t="s">
        <v>78</v>
      </c>
      <c r="AY90" s="15" t="s">
        <v>118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5" t="s">
        <v>76</v>
      </c>
      <c r="BK90" s="183">
        <f>ROUND(I90*H90,2)</f>
        <v>0</v>
      </c>
      <c r="BL90" s="15" t="s">
        <v>125</v>
      </c>
      <c r="BM90" s="182" t="s">
        <v>78</v>
      </c>
    </row>
    <row r="91" spans="1:65" s="2" customFormat="1" ht="11.25">
      <c r="A91" s="32"/>
      <c r="B91" s="33"/>
      <c r="C91" s="34"/>
      <c r="D91" s="184" t="s">
        <v>126</v>
      </c>
      <c r="E91" s="34"/>
      <c r="F91" s="185" t="s">
        <v>127</v>
      </c>
      <c r="G91" s="34"/>
      <c r="H91" s="34"/>
      <c r="I91" s="186"/>
      <c r="J91" s="34"/>
      <c r="K91" s="34"/>
      <c r="L91" s="37"/>
      <c r="M91" s="187"/>
      <c r="N91" s="188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126</v>
      </c>
      <c r="AU91" s="15" t="s">
        <v>78</v>
      </c>
    </row>
    <row r="92" spans="1:65" s="2" customFormat="1" ht="24.2" customHeight="1">
      <c r="A92" s="32"/>
      <c r="B92" s="33"/>
      <c r="C92" s="171" t="s">
        <v>78</v>
      </c>
      <c r="D92" s="171" t="s">
        <v>120</v>
      </c>
      <c r="E92" s="172" t="s">
        <v>128</v>
      </c>
      <c r="F92" s="173" t="s">
        <v>129</v>
      </c>
      <c r="G92" s="174" t="s">
        <v>130</v>
      </c>
      <c r="H92" s="175">
        <v>4</v>
      </c>
      <c r="I92" s="176"/>
      <c r="J92" s="177">
        <f>ROUND(I92*H92,2)</f>
        <v>0</v>
      </c>
      <c r="K92" s="173" t="s">
        <v>124</v>
      </c>
      <c r="L92" s="37"/>
      <c r="M92" s="178" t="s">
        <v>19</v>
      </c>
      <c r="N92" s="179" t="s">
        <v>39</v>
      </c>
      <c r="O92" s="62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2" t="s">
        <v>125</v>
      </c>
      <c r="AT92" s="182" t="s">
        <v>120</v>
      </c>
      <c r="AU92" s="182" t="s">
        <v>78</v>
      </c>
      <c r="AY92" s="15" t="s">
        <v>118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5" t="s">
        <v>76</v>
      </c>
      <c r="BK92" s="183">
        <f>ROUND(I92*H92,2)</f>
        <v>0</v>
      </c>
      <c r="BL92" s="15" t="s">
        <v>125</v>
      </c>
      <c r="BM92" s="182" t="s">
        <v>125</v>
      </c>
    </row>
    <row r="93" spans="1:65" s="2" customFormat="1" ht="11.25">
      <c r="A93" s="32"/>
      <c r="B93" s="33"/>
      <c r="C93" s="34"/>
      <c r="D93" s="184" t="s">
        <v>126</v>
      </c>
      <c r="E93" s="34"/>
      <c r="F93" s="185" t="s">
        <v>131</v>
      </c>
      <c r="G93" s="34"/>
      <c r="H93" s="34"/>
      <c r="I93" s="186"/>
      <c r="J93" s="34"/>
      <c r="K93" s="34"/>
      <c r="L93" s="37"/>
      <c r="M93" s="187"/>
      <c r="N93" s="188"/>
      <c r="O93" s="62"/>
      <c r="P93" s="62"/>
      <c r="Q93" s="62"/>
      <c r="R93" s="62"/>
      <c r="S93" s="62"/>
      <c r="T93" s="6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126</v>
      </c>
      <c r="AU93" s="15" t="s">
        <v>78</v>
      </c>
    </row>
    <row r="94" spans="1:65" s="2" customFormat="1" ht="21.75" customHeight="1">
      <c r="A94" s="32"/>
      <c r="B94" s="33"/>
      <c r="C94" s="171" t="s">
        <v>132</v>
      </c>
      <c r="D94" s="171" t="s">
        <v>120</v>
      </c>
      <c r="E94" s="172" t="s">
        <v>133</v>
      </c>
      <c r="F94" s="173" t="s">
        <v>134</v>
      </c>
      <c r="G94" s="174" t="s">
        <v>130</v>
      </c>
      <c r="H94" s="175">
        <v>3</v>
      </c>
      <c r="I94" s="176"/>
      <c r="J94" s="177">
        <f>ROUND(I94*H94,2)</f>
        <v>0</v>
      </c>
      <c r="K94" s="173" t="s">
        <v>124</v>
      </c>
      <c r="L94" s="37"/>
      <c r="M94" s="178" t="s">
        <v>19</v>
      </c>
      <c r="N94" s="179" t="s">
        <v>39</v>
      </c>
      <c r="O94" s="62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2" t="s">
        <v>125</v>
      </c>
      <c r="AT94" s="182" t="s">
        <v>120</v>
      </c>
      <c r="AU94" s="182" t="s">
        <v>78</v>
      </c>
      <c r="AY94" s="15" t="s">
        <v>118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5" t="s">
        <v>76</v>
      </c>
      <c r="BK94" s="183">
        <f>ROUND(I94*H94,2)</f>
        <v>0</v>
      </c>
      <c r="BL94" s="15" t="s">
        <v>125</v>
      </c>
      <c r="BM94" s="182" t="s">
        <v>135</v>
      </c>
    </row>
    <row r="95" spans="1:65" s="2" customFormat="1" ht="11.25">
      <c r="A95" s="32"/>
      <c r="B95" s="33"/>
      <c r="C95" s="34"/>
      <c r="D95" s="184" t="s">
        <v>126</v>
      </c>
      <c r="E95" s="34"/>
      <c r="F95" s="185" t="s">
        <v>136</v>
      </c>
      <c r="G95" s="34"/>
      <c r="H95" s="34"/>
      <c r="I95" s="186"/>
      <c r="J95" s="34"/>
      <c r="K95" s="34"/>
      <c r="L95" s="37"/>
      <c r="M95" s="187"/>
      <c r="N95" s="188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126</v>
      </c>
      <c r="AU95" s="15" t="s">
        <v>78</v>
      </c>
    </row>
    <row r="96" spans="1:65" s="2" customFormat="1" ht="21.75" customHeight="1">
      <c r="A96" s="32"/>
      <c r="B96" s="33"/>
      <c r="C96" s="171" t="s">
        <v>125</v>
      </c>
      <c r="D96" s="171" t="s">
        <v>120</v>
      </c>
      <c r="E96" s="172" t="s">
        <v>137</v>
      </c>
      <c r="F96" s="173" t="s">
        <v>138</v>
      </c>
      <c r="G96" s="174" t="s">
        <v>130</v>
      </c>
      <c r="H96" s="175">
        <v>1</v>
      </c>
      <c r="I96" s="176"/>
      <c r="J96" s="177">
        <f>ROUND(I96*H96,2)</f>
        <v>0</v>
      </c>
      <c r="K96" s="173" t="s">
        <v>124</v>
      </c>
      <c r="L96" s="37"/>
      <c r="M96" s="178" t="s">
        <v>19</v>
      </c>
      <c r="N96" s="179" t="s">
        <v>39</v>
      </c>
      <c r="O96" s="62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2" t="s">
        <v>125</v>
      </c>
      <c r="AT96" s="182" t="s">
        <v>120</v>
      </c>
      <c r="AU96" s="182" t="s">
        <v>78</v>
      </c>
      <c r="AY96" s="15" t="s">
        <v>118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5" t="s">
        <v>76</v>
      </c>
      <c r="BK96" s="183">
        <f>ROUND(I96*H96,2)</f>
        <v>0</v>
      </c>
      <c r="BL96" s="15" t="s">
        <v>125</v>
      </c>
      <c r="BM96" s="182" t="s">
        <v>139</v>
      </c>
    </row>
    <row r="97" spans="1:65" s="2" customFormat="1" ht="11.25">
      <c r="A97" s="32"/>
      <c r="B97" s="33"/>
      <c r="C97" s="34"/>
      <c r="D97" s="184" t="s">
        <v>126</v>
      </c>
      <c r="E97" s="34"/>
      <c r="F97" s="185" t="s">
        <v>140</v>
      </c>
      <c r="G97" s="34"/>
      <c r="H97" s="34"/>
      <c r="I97" s="186"/>
      <c r="J97" s="34"/>
      <c r="K97" s="34"/>
      <c r="L97" s="37"/>
      <c r="M97" s="187"/>
      <c r="N97" s="188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126</v>
      </c>
      <c r="AU97" s="15" t="s">
        <v>78</v>
      </c>
    </row>
    <row r="98" spans="1:65" s="2" customFormat="1" ht="21.75" customHeight="1">
      <c r="A98" s="32"/>
      <c r="B98" s="33"/>
      <c r="C98" s="171" t="s">
        <v>141</v>
      </c>
      <c r="D98" s="171" t="s">
        <v>120</v>
      </c>
      <c r="E98" s="172" t="s">
        <v>142</v>
      </c>
      <c r="F98" s="173" t="s">
        <v>143</v>
      </c>
      <c r="G98" s="174" t="s">
        <v>130</v>
      </c>
      <c r="H98" s="175">
        <v>1</v>
      </c>
      <c r="I98" s="176"/>
      <c r="J98" s="177">
        <f>ROUND(I98*H98,2)</f>
        <v>0</v>
      </c>
      <c r="K98" s="173" t="s">
        <v>124</v>
      </c>
      <c r="L98" s="37"/>
      <c r="M98" s="178" t="s">
        <v>19</v>
      </c>
      <c r="N98" s="179" t="s">
        <v>39</v>
      </c>
      <c r="O98" s="62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2" t="s">
        <v>125</v>
      </c>
      <c r="AT98" s="182" t="s">
        <v>120</v>
      </c>
      <c r="AU98" s="182" t="s">
        <v>78</v>
      </c>
      <c r="AY98" s="15" t="s">
        <v>118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5" t="s">
        <v>76</v>
      </c>
      <c r="BK98" s="183">
        <f>ROUND(I98*H98,2)</f>
        <v>0</v>
      </c>
      <c r="BL98" s="15" t="s">
        <v>125</v>
      </c>
      <c r="BM98" s="182" t="s">
        <v>144</v>
      </c>
    </row>
    <row r="99" spans="1:65" s="2" customFormat="1" ht="11.25">
      <c r="A99" s="32"/>
      <c r="B99" s="33"/>
      <c r="C99" s="34"/>
      <c r="D99" s="184" t="s">
        <v>126</v>
      </c>
      <c r="E99" s="34"/>
      <c r="F99" s="185" t="s">
        <v>145</v>
      </c>
      <c r="G99" s="34"/>
      <c r="H99" s="34"/>
      <c r="I99" s="186"/>
      <c r="J99" s="34"/>
      <c r="K99" s="34"/>
      <c r="L99" s="37"/>
      <c r="M99" s="187"/>
      <c r="N99" s="188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126</v>
      </c>
      <c r="AU99" s="15" t="s">
        <v>78</v>
      </c>
    </row>
    <row r="100" spans="1:65" s="2" customFormat="1" ht="21.75" customHeight="1">
      <c r="A100" s="32"/>
      <c r="B100" s="33"/>
      <c r="C100" s="171" t="s">
        <v>135</v>
      </c>
      <c r="D100" s="171" t="s">
        <v>120</v>
      </c>
      <c r="E100" s="172" t="s">
        <v>146</v>
      </c>
      <c r="F100" s="173" t="s">
        <v>147</v>
      </c>
      <c r="G100" s="174" t="s">
        <v>130</v>
      </c>
      <c r="H100" s="175">
        <v>3</v>
      </c>
      <c r="I100" s="176"/>
      <c r="J100" s="177">
        <f>ROUND(I100*H100,2)</f>
        <v>0</v>
      </c>
      <c r="K100" s="173" t="s">
        <v>124</v>
      </c>
      <c r="L100" s="37"/>
      <c r="M100" s="178" t="s">
        <v>19</v>
      </c>
      <c r="N100" s="179" t="s">
        <v>39</v>
      </c>
      <c r="O100" s="62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2" t="s">
        <v>125</v>
      </c>
      <c r="AT100" s="182" t="s">
        <v>120</v>
      </c>
      <c r="AU100" s="182" t="s">
        <v>78</v>
      </c>
      <c r="AY100" s="15" t="s">
        <v>118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5" t="s">
        <v>76</v>
      </c>
      <c r="BK100" s="183">
        <f>ROUND(I100*H100,2)</f>
        <v>0</v>
      </c>
      <c r="BL100" s="15" t="s">
        <v>125</v>
      </c>
      <c r="BM100" s="182" t="s">
        <v>148</v>
      </c>
    </row>
    <row r="101" spans="1:65" s="2" customFormat="1" ht="11.25">
      <c r="A101" s="32"/>
      <c r="B101" s="33"/>
      <c r="C101" s="34"/>
      <c r="D101" s="184" t="s">
        <v>126</v>
      </c>
      <c r="E101" s="34"/>
      <c r="F101" s="185" t="s">
        <v>149</v>
      </c>
      <c r="G101" s="34"/>
      <c r="H101" s="34"/>
      <c r="I101" s="186"/>
      <c r="J101" s="34"/>
      <c r="K101" s="34"/>
      <c r="L101" s="37"/>
      <c r="M101" s="187"/>
      <c r="N101" s="188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126</v>
      </c>
      <c r="AU101" s="15" t="s">
        <v>78</v>
      </c>
    </row>
    <row r="102" spans="1:65" s="2" customFormat="1" ht="21.75" customHeight="1">
      <c r="A102" s="32"/>
      <c r="B102" s="33"/>
      <c r="C102" s="171" t="s">
        <v>150</v>
      </c>
      <c r="D102" s="171" t="s">
        <v>120</v>
      </c>
      <c r="E102" s="172" t="s">
        <v>151</v>
      </c>
      <c r="F102" s="173" t="s">
        <v>152</v>
      </c>
      <c r="G102" s="174" t="s">
        <v>130</v>
      </c>
      <c r="H102" s="175">
        <v>1</v>
      </c>
      <c r="I102" s="176"/>
      <c r="J102" s="177">
        <f>ROUND(I102*H102,2)</f>
        <v>0</v>
      </c>
      <c r="K102" s="173" t="s">
        <v>124</v>
      </c>
      <c r="L102" s="37"/>
      <c r="M102" s="178" t="s">
        <v>19</v>
      </c>
      <c r="N102" s="179" t="s">
        <v>39</v>
      </c>
      <c r="O102" s="62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2" t="s">
        <v>125</v>
      </c>
      <c r="AT102" s="182" t="s">
        <v>120</v>
      </c>
      <c r="AU102" s="182" t="s">
        <v>78</v>
      </c>
      <c r="AY102" s="15" t="s">
        <v>118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76</v>
      </c>
      <c r="BK102" s="183">
        <f>ROUND(I102*H102,2)</f>
        <v>0</v>
      </c>
      <c r="BL102" s="15" t="s">
        <v>125</v>
      </c>
      <c r="BM102" s="182" t="s">
        <v>153</v>
      </c>
    </row>
    <row r="103" spans="1:65" s="2" customFormat="1" ht="11.25">
      <c r="A103" s="32"/>
      <c r="B103" s="33"/>
      <c r="C103" s="34"/>
      <c r="D103" s="184" t="s">
        <v>126</v>
      </c>
      <c r="E103" s="34"/>
      <c r="F103" s="185" t="s">
        <v>154</v>
      </c>
      <c r="G103" s="34"/>
      <c r="H103" s="34"/>
      <c r="I103" s="186"/>
      <c r="J103" s="34"/>
      <c r="K103" s="34"/>
      <c r="L103" s="37"/>
      <c r="M103" s="187"/>
      <c r="N103" s="188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126</v>
      </c>
      <c r="AU103" s="15" t="s">
        <v>78</v>
      </c>
    </row>
    <row r="104" spans="1:65" s="2" customFormat="1" ht="24.2" customHeight="1">
      <c r="A104" s="32"/>
      <c r="B104" s="33"/>
      <c r="C104" s="171" t="s">
        <v>139</v>
      </c>
      <c r="D104" s="171" t="s">
        <v>120</v>
      </c>
      <c r="E104" s="172" t="s">
        <v>155</v>
      </c>
      <c r="F104" s="173" t="s">
        <v>156</v>
      </c>
      <c r="G104" s="174" t="s">
        <v>157</v>
      </c>
      <c r="H104" s="175">
        <v>1440</v>
      </c>
      <c r="I104" s="176"/>
      <c r="J104" s="177">
        <f>ROUND(I104*H104,2)</f>
        <v>0</v>
      </c>
      <c r="K104" s="173" t="s">
        <v>124</v>
      </c>
      <c r="L104" s="37"/>
      <c r="M104" s="178" t="s">
        <v>19</v>
      </c>
      <c r="N104" s="179" t="s">
        <v>39</v>
      </c>
      <c r="O104" s="62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2" t="s">
        <v>125</v>
      </c>
      <c r="AT104" s="182" t="s">
        <v>120</v>
      </c>
      <c r="AU104" s="182" t="s">
        <v>78</v>
      </c>
      <c r="AY104" s="15" t="s">
        <v>118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5" t="s">
        <v>76</v>
      </c>
      <c r="BK104" s="183">
        <f>ROUND(I104*H104,2)</f>
        <v>0</v>
      </c>
      <c r="BL104" s="15" t="s">
        <v>125</v>
      </c>
      <c r="BM104" s="182" t="s">
        <v>158</v>
      </c>
    </row>
    <row r="105" spans="1:65" s="2" customFormat="1" ht="11.25">
      <c r="A105" s="32"/>
      <c r="B105" s="33"/>
      <c r="C105" s="34"/>
      <c r="D105" s="184" t="s">
        <v>126</v>
      </c>
      <c r="E105" s="34"/>
      <c r="F105" s="185" t="s">
        <v>159</v>
      </c>
      <c r="G105" s="34"/>
      <c r="H105" s="34"/>
      <c r="I105" s="186"/>
      <c r="J105" s="34"/>
      <c r="K105" s="34"/>
      <c r="L105" s="37"/>
      <c r="M105" s="187"/>
      <c r="N105" s="188"/>
      <c r="O105" s="62"/>
      <c r="P105" s="62"/>
      <c r="Q105" s="62"/>
      <c r="R105" s="62"/>
      <c r="S105" s="62"/>
      <c r="T105" s="63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5" t="s">
        <v>126</v>
      </c>
      <c r="AU105" s="15" t="s">
        <v>78</v>
      </c>
    </row>
    <row r="106" spans="1:65" s="2" customFormat="1" ht="16.5" customHeight="1">
      <c r="A106" s="32"/>
      <c r="B106" s="33"/>
      <c r="C106" s="171" t="s">
        <v>160</v>
      </c>
      <c r="D106" s="171" t="s">
        <v>120</v>
      </c>
      <c r="E106" s="172" t="s">
        <v>161</v>
      </c>
      <c r="F106" s="173" t="s">
        <v>162</v>
      </c>
      <c r="G106" s="174" t="s">
        <v>163</v>
      </c>
      <c r="H106" s="175">
        <v>45</v>
      </c>
      <c r="I106" s="176"/>
      <c r="J106" s="177">
        <f>ROUND(I106*H106,2)</f>
        <v>0</v>
      </c>
      <c r="K106" s="173" t="s">
        <v>124</v>
      </c>
      <c r="L106" s="37"/>
      <c r="M106" s="178" t="s">
        <v>19</v>
      </c>
      <c r="N106" s="179" t="s">
        <v>39</v>
      </c>
      <c r="O106" s="62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2" t="s">
        <v>125</v>
      </c>
      <c r="AT106" s="182" t="s">
        <v>120</v>
      </c>
      <c r="AU106" s="182" t="s">
        <v>78</v>
      </c>
      <c r="AY106" s="15" t="s">
        <v>118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5" t="s">
        <v>76</v>
      </c>
      <c r="BK106" s="183">
        <f>ROUND(I106*H106,2)</f>
        <v>0</v>
      </c>
      <c r="BL106" s="15" t="s">
        <v>125</v>
      </c>
      <c r="BM106" s="182" t="s">
        <v>164</v>
      </c>
    </row>
    <row r="107" spans="1:65" s="2" customFormat="1" ht="11.25">
      <c r="A107" s="32"/>
      <c r="B107" s="33"/>
      <c r="C107" s="34"/>
      <c r="D107" s="184" t="s">
        <v>126</v>
      </c>
      <c r="E107" s="34"/>
      <c r="F107" s="185" t="s">
        <v>165</v>
      </c>
      <c r="G107" s="34"/>
      <c r="H107" s="34"/>
      <c r="I107" s="186"/>
      <c r="J107" s="34"/>
      <c r="K107" s="34"/>
      <c r="L107" s="37"/>
      <c r="M107" s="187"/>
      <c r="N107" s="188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126</v>
      </c>
      <c r="AU107" s="15" t="s">
        <v>78</v>
      </c>
    </row>
    <row r="108" spans="1:65" s="2" customFormat="1" ht="16.5" customHeight="1">
      <c r="A108" s="32"/>
      <c r="B108" s="33"/>
      <c r="C108" s="171" t="s">
        <v>144</v>
      </c>
      <c r="D108" s="171" t="s">
        <v>120</v>
      </c>
      <c r="E108" s="172" t="s">
        <v>166</v>
      </c>
      <c r="F108" s="173" t="s">
        <v>167</v>
      </c>
      <c r="G108" s="174" t="s">
        <v>163</v>
      </c>
      <c r="H108" s="175">
        <v>45</v>
      </c>
      <c r="I108" s="176"/>
      <c r="J108" s="177">
        <f>ROUND(I108*H108,2)</f>
        <v>0</v>
      </c>
      <c r="K108" s="173" t="s">
        <v>124</v>
      </c>
      <c r="L108" s="37"/>
      <c r="M108" s="178" t="s">
        <v>19</v>
      </c>
      <c r="N108" s="179" t="s">
        <v>39</v>
      </c>
      <c r="O108" s="62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2" t="s">
        <v>125</v>
      </c>
      <c r="AT108" s="182" t="s">
        <v>120</v>
      </c>
      <c r="AU108" s="182" t="s">
        <v>78</v>
      </c>
      <c r="AY108" s="15" t="s">
        <v>118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5" t="s">
        <v>76</v>
      </c>
      <c r="BK108" s="183">
        <f>ROUND(I108*H108,2)</f>
        <v>0</v>
      </c>
      <c r="BL108" s="15" t="s">
        <v>125</v>
      </c>
      <c r="BM108" s="182" t="s">
        <v>168</v>
      </c>
    </row>
    <row r="109" spans="1:65" s="2" customFormat="1" ht="11.25">
      <c r="A109" s="32"/>
      <c r="B109" s="33"/>
      <c r="C109" s="34"/>
      <c r="D109" s="184" t="s">
        <v>126</v>
      </c>
      <c r="E109" s="34"/>
      <c r="F109" s="185" t="s">
        <v>169</v>
      </c>
      <c r="G109" s="34"/>
      <c r="H109" s="34"/>
      <c r="I109" s="186"/>
      <c r="J109" s="34"/>
      <c r="K109" s="34"/>
      <c r="L109" s="37"/>
      <c r="M109" s="187"/>
      <c r="N109" s="188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126</v>
      </c>
      <c r="AU109" s="15" t="s">
        <v>78</v>
      </c>
    </row>
    <row r="110" spans="1:65" s="2" customFormat="1" ht="24.2" customHeight="1">
      <c r="A110" s="32"/>
      <c r="B110" s="33"/>
      <c r="C110" s="171" t="s">
        <v>170</v>
      </c>
      <c r="D110" s="171" t="s">
        <v>120</v>
      </c>
      <c r="E110" s="172" t="s">
        <v>171</v>
      </c>
      <c r="F110" s="173" t="s">
        <v>172</v>
      </c>
      <c r="G110" s="174" t="s">
        <v>163</v>
      </c>
      <c r="H110" s="175">
        <v>6.5</v>
      </c>
      <c r="I110" s="176"/>
      <c r="J110" s="177">
        <f>ROUND(I110*H110,2)</f>
        <v>0</v>
      </c>
      <c r="K110" s="173" t="s">
        <v>124</v>
      </c>
      <c r="L110" s="37"/>
      <c r="M110" s="178" t="s">
        <v>19</v>
      </c>
      <c r="N110" s="179" t="s">
        <v>39</v>
      </c>
      <c r="O110" s="62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2" t="s">
        <v>125</v>
      </c>
      <c r="AT110" s="182" t="s">
        <v>120</v>
      </c>
      <c r="AU110" s="182" t="s">
        <v>78</v>
      </c>
      <c r="AY110" s="15" t="s">
        <v>118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5" t="s">
        <v>76</v>
      </c>
      <c r="BK110" s="183">
        <f>ROUND(I110*H110,2)</f>
        <v>0</v>
      </c>
      <c r="BL110" s="15" t="s">
        <v>125</v>
      </c>
      <c r="BM110" s="182" t="s">
        <v>173</v>
      </c>
    </row>
    <row r="111" spans="1:65" s="2" customFormat="1" ht="11.25">
      <c r="A111" s="32"/>
      <c r="B111" s="33"/>
      <c r="C111" s="34"/>
      <c r="D111" s="184" t="s">
        <v>126</v>
      </c>
      <c r="E111" s="34"/>
      <c r="F111" s="185" t="s">
        <v>174</v>
      </c>
      <c r="G111" s="34"/>
      <c r="H111" s="34"/>
      <c r="I111" s="186"/>
      <c r="J111" s="34"/>
      <c r="K111" s="34"/>
      <c r="L111" s="37"/>
      <c r="M111" s="187"/>
      <c r="N111" s="188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126</v>
      </c>
      <c r="AU111" s="15" t="s">
        <v>78</v>
      </c>
    </row>
    <row r="112" spans="1:65" s="2" customFormat="1" ht="16.5" customHeight="1">
      <c r="A112" s="32"/>
      <c r="B112" s="33"/>
      <c r="C112" s="171" t="s">
        <v>148</v>
      </c>
      <c r="D112" s="171" t="s">
        <v>120</v>
      </c>
      <c r="E112" s="172" t="s">
        <v>175</v>
      </c>
      <c r="F112" s="173" t="s">
        <v>176</v>
      </c>
      <c r="G112" s="174" t="s">
        <v>177</v>
      </c>
      <c r="H112" s="175">
        <v>12.35</v>
      </c>
      <c r="I112" s="176"/>
      <c r="J112" s="177">
        <f>ROUND(I112*H112,2)</f>
        <v>0</v>
      </c>
      <c r="K112" s="173" t="s">
        <v>124</v>
      </c>
      <c r="L112" s="37"/>
      <c r="M112" s="178" t="s">
        <v>19</v>
      </c>
      <c r="N112" s="179" t="s">
        <v>39</v>
      </c>
      <c r="O112" s="62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2" t="s">
        <v>125</v>
      </c>
      <c r="AT112" s="182" t="s">
        <v>120</v>
      </c>
      <c r="AU112" s="182" t="s">
        <v>78</v>
      </c>
      <c r="AY112" s="15" t="s">
        <v>118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5" t="s">
        <v>76</v>
      </c>
      <c r="BK112" s="183">
        <f>ROUND(I112*H112,2)</f>
        <v>0</v>
      </c>
      <c r="BL112" s="15" t="s">
        <v>125</v>
      </c>
      <c r="BM112" s="182" t="s">
        <v>178</v>
      </c>
    </row>
    <row r="113" spans="1:65" s="2" customFormat="1" ht="11.25">
      <c r="A113" s="32"/>
      <c r="B113" s="33"/>
      <c r="C113" s="34"/>
      <c r="D113" s="184" t="s">
        <v>126</v>
      </c>
      <c r="E113" s="34"/>
      <c r="F113" s="185" t="s">
        <v>179</v>
      </c>
      <c r="G113" s="34"/>
      <c r="H113" s="34"/>
      <c r="I113" s="186"/>
      <c r="J113" s="34"/>
      <c r="K113" s="34"/>
      <c r="L113" s="37"/>
      <c r="M113" s="187"/>
      <c r="N113" s="188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126</v>
      </c>
      <c r="AU113" s="15" t="s">
        <v>78</v>
      </c>
    </row>
    <row r="114" spans="1:65" s="2" customFormat="1" ht="24.2" customHeight="1">
      <c r="A114" s="32"/>
      <c r="B114" s="33"/>
      <c r="C114" s="171" t="s">
        <v>180</v>
      </c>
      <c r="D114" s="171" t="s">
        <v>120</v>
      </c>
      <c r="E114" s="172" t="s">
        <v>181</v>
      </c>
      <c r="F114" s="173" t="s">
        <v>182</v>
      </c>
      <c r="G114" s="174" t="s">
        <v>177</v>
      </c>
      <c r="H114" s="175">
        <v>1466.75</v>
      </c>
      <c r="I114" s="176"/>
      <c r="J114" s="177">
        <f>ROUND(I114*H114,2)</f>
        <v>0</v>
      </c>
      <c r="K114" s="173" t="s">
        <v>124</v>
      </c>
      <c r="L114" s="37"/>
      <c r="M114" s="178" t="s">
        <v>19</v>
      </c>
      <c r="N114" s="179" t="s">
        <v>39</v>
      </c>
      <c r="O114" s="62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2" t="s">
        <v>125</v>
      </c>
      <c r="AT114" s="182" t="s">
        <v>120</v>
      </c>
      <c r="AU114" s="182" t="s">
        <v>78</v>
      </c>
      <c r="AY114" s="15" t="s">
        <v>118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5" t="s">
        <v>76</v>
      </c>
      <c r="BK114" s="183">
        <f>ROUND(I114*H114,2)</f>
        <v>0</v>
      </c>
      <c r="BL114" s="15" t="s">
        <v>125</v>
      </c>
      <c r="BM114" s="182" t="s">
        <v>183</v>
      </c>
    </row>
    <row r="115" spans="1:65" s="2" customFormat="1" ht="11.25">
      <c r="A115" s="32"/>
      <c r="B115" s="33"/>
      <c r="C115" s="34"/>
      <c r="D115" s="184" t="s">
        <v>126</v>
      </c>
      <c r="E115" s="34"/>
      <c r="F115" s="185" t="s">
        <v>184</v>
      </c>
      <c r="G115" s="34"/>
      <c r="H115" s="34"/>
      <c r="I115" s="186"/>
      <c r="J115" s="34"/>
      <c r="K115" s="34"/>
      <c r="L115" s="37"/>
      <c r="M115" s="187"/>
      <c r="N115" s="188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126</v>
      </c>
      <c r="AU115" s="15" t="s">
        <v>78</v>
      </c>
    </row>
    <row r="116" spans="1:65" s="2" customFormat="1" ht="16.5" customHeight="1">
      <c r="A116" s="32"/>
      <c r="B116" s="33"/>
      <c r="C116" s="171" t="s">
        <v>153</v>
      </c>
      <c r="D116" s="171" t="s">
        <v>120</v>
      </c>
      <c r="E116" s="172" t="s">
        <v>185</v>
      </c>
      <c r="F116" s="173" t="s">
        <v>186</v>
      </c>
      <c r="G116" s="174" t="s">
        <v>177</v>
      </c>
      <c r="H116" s="175">
        <v>2418.4299999999998</v>
      </c>
      <c r="I116" s="176"/>
      <c r="J116" s="177">
        <f>ROUND(I116*H116,2)</f>
        <v>0</v>
      </c>
      <c r="K116" s="173" t="s">
        <v>124</v>
      </c>
      <c r="L116" s="37"/>
      <c r="M116" s="178" t="s">
        <v>19</v>
      </c>
      <c r="N116" s="179" t="s">
        <v>39</v>
      </c>
      <c r="O116" s="62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2" t="s">
        <v>125</v>
      </c>
      <c r="AT116" s="182" t="s">
        <v>120</v>
      </c>
      <c r="AU116" s="182" t="s">
        <v>78</v>
      </c>
      <c r="AY116" s="15" t="s">
        <v>118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5" t="s">
        <v>76</v>
      </c>
      <c r="BK116" s="183">
        <f>ROUND(I116*H116,2)</f>
        <v>0</v>
      </c>
      <c r="BL116" s="15" t="s">
        <v>125</v>
      </c>
      <c r="BM116" s="182" t="s">
        <v>187</v>
      </c>
    </row>
    <row r="117" spans="1:65" s="2" customFormat="1" ht="11.25">
      <c r="A117" s="32"/>
      <c r="B117" s="33"/>
      <c r="C117" s="34"/>
      <c r="D117" s="184" t="s">
        <v>126</v>
      </c>
      <c r="E117" s="34"/>
      <c r="F117" s="185" t="s">
        <v>188</v>
      </c>
      <c r="G117" s="34"/>
      <c r="H117" s="34"/>
      <c r="I117" s="186"/>
      <c r="J117" s="34"/>
      <c r="K117" s="34"/>
      <c r="L117" s="37"/>
      <c r="M117" s="187"/>
      <c r="N117" s="188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126</v>
      </c>
      <c r="AU117" s="15" t="s">
        <v>78</v>
      </c>
    </row>
    <row r="118" spans="1:65" s="2" customFormat="1" ht="21.75" customHeight="1">
      <c r="A118" s="32"/>
      <c r="B118" s="33"/>
      <c r="C118" s="171" t="s">
        <v>8</v>
      </c>
      <c r="D118" s="171" t="s">
        <v>120</v>
      </c>
      <c r="E118" s="172" t="s">
        <v>189</v>
      </c>
      <c r="F118" s="173" t="s">
        <v>190</v>
      </c>
      <c r="G118" s="174" t="s">
        <v>177</v>
      </c>
      <c r="H118" s="175">
        <v>342.66</v>
      </c>
      <c r="I118" s="176"/>
      <c r="J118" s="177">
        <f>ROUND(I118*H118,2)</f>
        <v>0</v>
      </c>
      <c r="K118" s="173" t="s">
        <v>124</v>
      </c>
      <c r="L118" s="37"/>
      <c r="M118" s="178" t="s">
        <v>19</v>
      </c>
      <c r="N118" s="179" t="s">
        <v>39</v>
      </c>
      <c r="O118" s="62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2" t="s">
        <v>125</v>
      </c>
      <c r="AT118" s="182" t="s">
        <v>120</v>
      </c>
      <c r="AU118" s="182" t="s">
        <v>78</v>
      </c>
      <c r="AY118" s="15" t="s">
        <v>118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5" t="s">
        <v>76</v>
      </c>
      <c r="BK118" s="183">
        <f>ROUND(I118*H118,2)</f>
        <v>0</v>
      </c>
      <c r="BL118" s="15" t="s">
        <v>125</v>
      </c>
      <c r="BM118" s="182" t="s">
        <v>191</v>
      </c>
    </row>
    <row r="119" spans="1:65" s="2" customFormat="1" ht="11.25">
      <c r="A119" s="32"/>
      <c r="B119" s="33"/>
      <c r="C119" s="34"/>
      <c r="D119" s="184" t="s">
        <v>126</v>
      </c>
      <c r="E119" s="34"/>
      <c r="F119" s="185" t="s">
        <v>192</v>
      </c>
      <c r="G119" s="34"/>
      <c r="H119" s="34"/>
      <c r="I119" s="186"/>
      <c r="J119" s="34"/>
      <c r="K119" s="34"/>
      <c r="L119" s="37"/>
      <c r="M119" s="187"/>
      <c r="N119" s="188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126</v>
      </c>
      <c r="AU119" s="15" t="s">
        <v>78</v>
      </c>
    </row>
    <row r="120" spans="1:65" s="2" customFormat="1" ht="16.5" customHeight="1">
      <c r="A120" s="32"/>
      <c r="B120" s="33"/>
      <c r="C120" s="171" t="s">
        <v>158</v>
      </c>
      <c r="D120" s="171" t="s">
        <v>120</v>
      </c>
      <c r="E120" s="172" t="s">
        <v>193</v>
      </c>
      <c r="F120" s="173" t="s">
        <v>194</v>
      </c>
      <c r="G120" s="174" t="s">
        <v>177</v>
      </c>
      <c r="H120" s="175">
        <v>77.248000000000005</v>
      </c>
      <c r="I120" s="176"/>
      <c r="J120" s="177">
        <f>ROUND(I120*H120,2)</f>
        <v>0</v>
      </c>
      <c r="K120" s="173" t="s">
        <v>124</v>
      </c>
      <c r="L120" s="37"/>
      <c r="M120" s="178" t="s">
        <v>19</v>
      </c>
      <c r="N120" s="179" t="s">
        <v>39</v>
      </c>
      <c r="O120" s="62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2" t="s">
        <v>125</v>
      </c>
      <c r="AT120" s="182" t="s">
        <v>120</v>
      </c>
      <c r="AU120" s="182" t="s">
        <v>78</v>
      </c>
      <c r="AY120" s="15" t="s">
        <v>118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5" t="s">
        <v>76</v>
      </c>
      <c r="BK120" s="183">
        <f>ROUND(I120*H120,2)</f>
        <v>0</v>
      </c>
      <c r="BL120" s="15" t="s">
        <v>125</v>
      </c>
      <c r="BM120" s="182" t="s">
        <v>195</v>
      </c>
    </row>
    <row r="121" spans="1:65" s="2" customFormat="1" ht="11.25">
      <c r="A121" s="32"/>
      <c r="B121" s="33"/>
      <c r="C121" s="34"/>
      <c r="D121" s="184" t="s">
        <v>126</v>
      </c>
      <c r="E121" s="34"/>
      <c r="F121" s="185" t="s">
        <v>196</v>
      </c>
      <c r="G121" s="34"/>
      <c r="H121" s="34"/>
      <c r="I121" s="186"/>
      <c r="J121" s="34"/>
      <c r="K121" s="34"/>
      <c r="L121" s="37"/>
      <c r="M121" s="187"/>
      <c r="N121" s="188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126</v>
      </c>
      <c r="AU121" s="15" t="s">
        <v>78</v>
      </c>
    </row>
    <row r="122" spans="1:65" s="2" customFormat="1" ht="21.75" customHeight="1">
      <c r="A122" s="32"/>
      <c r="B122" s="33"/>
      <c r="C122" s="171" t="s">
        <v>197</v>
      </c>
      <c r="D122" s="171" t="s">
        <v>120</v>
      </c>
      <c r="E122" s="172" t="s">
        <v>198</v>
      </c>
      <c r="F122" s="173" t="s">
        <v>199</v>
      </c>
      <c r="G122" s="174" t="s">
        <v>123</v>
      </c>
      <c r="H122" s="175">
        <v>1380.8</v>
      </c>
      <c r="I122" s="176"/>
      <c r="J122" s="177">
        <f>ROUND(I122*H122,2)</f>
        <v>0</v>
      </c>
      <c r="K122" s="173" t="s">
        <v>124</v>
      </c>
      <c r="L122" s="37"/>
      <c r="M122" s="178" t="s">
        <v>19</v>
      </c>
      <c r="N122" s="179" t="s">
        <v>39</v>
      </c>
      <c r="O122" s="62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2" t="s">
        <v>125</v>
      </c>
      <c r="AT122" s="182" t="s">
        <v>120</v>
      </c>
      <c r="AU122" s="182" t="s">
        <v>78</v>
      </c>
      <c r="AY122" s="15" t="s">
        <v>118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5" t="s">
        <v>76</v>
      </c>
      <c r="BK122" s="183">
        <f>ROUND(I122*H122,2)</f>
        <v>0</v>
      </c>
      <c r="BL122" s="15" t="s">
        <v>125</v>
      </c>
      <c r="BM122" s="182" t="s">
        <v>200</v>
      </c>
    </row>
    <row r="123" spans="1:65" s="2" customFormat="1" ht="11.25">
      <c r="A123" s="32"/>
      <c r="B123" s="33"/>
      <c r="C123" s="34"/>
      <c r="D123" s="184" t="s">
        <v>126</v>
      </c>
      <c r="E123" s="34"/>
      <c r="F123" s="185" t="s">
        <v>201</v>
      </c>
      <c r="G123" s="34"/>
      <c r="H123" s="34"/>
      <c r="I123" s="186"/>
      <c r="J123" s="34"/>
      <c r="K123" s="34"/>
      <c r="L123" s="37"/>
      <c r="M123" s="187"/>
      <c r="N123" s="188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126</v>
      </c>
      <c r="AU123" s="15" t="s">
        <v>78</v>
      </c>
    </row>
    <row r="124" spans="1:65" s="2" customFormat="1" ht="16.5" customHeight="1">
      <c r="A124" s="32"/>
      <c r="B124" s="33"/>
      <c r="C124" s="171" t="s">
        <v>164</v>
      </c>
      <c r="D124" s="171" t="s">
        <v>120</v>
      </c>
      <c r="E124" s="172" t="s">
        <v>202</v>
      </c>
      <c r="F124" s="173" t="s">
        <v>203</v>
      </c>
      <c r="G124" s="174" t="s">
        <v>123</v>
      </c>
      <c r="H124" s="175">
        <v>1380.8</v>
      </c>
      <c r="I124" s="176"/>
      <c r="J124" s="177">
        <f>ROUND(I124*H124,2)</f>
        <v>0</v>
      </c>
      <c r="K124" s="173" t="s">
        <v>124</v>
      </c>
      <c r="L124" s="37"/>
      <c r="M124" s="178" t="s">
        <v>19</v>
      </c>
      <c r="N124" s="179" t="s">
        <v>39</v>
      </c>
      <c r="O124" s="62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2" t="s">
        <v>125</v>
      </c>
      <c r="AT124" s="182" t="s">
        <v>120</v>
      </c>
      <c r="AU124" s="182" t="s">
        <v>78</v>
      </c>
      <c r="AY124" s="15" t="s">
        <v>118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76</v>
      </c>
      <c r="BK124" s="183">
        <f>ROUND(I124*H124,2)</f>
        <v>0</v>
      </c>
      <c r="BL124" s="15" t="s">
        <v>125</v>
      </c>
      <c r="BM124" s="182" t="s">
        <v>204</v>
      </c>
    </row>
    <row r="125" spans="1:65" s="2" customFormat="1" ht="11.25">
      <c r="A125" s="32"/>
      <c r="B125" s="33"/>
      <c r="C125" s="34"/>
      <c r="D125" s="184" t="s">
        <v>126</v>
      </c>
      <c r="E125" s="34"/>
      <c r="F125" s="185" t="s">
        <v>205</v>
      </c>
      <c r="G125" s="34"/>
      <c r="H125" s="34"/>
      <c r="I125" s="186"/>
      <c r="J125" s="34"/>
      <c r="K125" s="34"/>
      <c r="L125" s="37"/>
      <c r="M125" s="187"/>
      <c r="N125" s="188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126</v>
      </c>
      <c r="AU125" s="15" t="s">
        <v>78</v>
      </c>
    </row>
    <row r="126" spans="1:65" s="2" customFormat="1" ht="16.5" customHeight="1">
      <c r="A126" s="32"/>
      <c r="B126" s="33"/>
      <c r="C126" s="171" t="s">
        <v>206</v>
      </c>
      <c r="D126" s="171" t="s">
        <v>120</v>
      </c>
      <c r="E126" s="172" t="s">
        <v>207</v>
      </c>
      <c r="F126" s="173" t="s">
        <v>208</v>
      </c>
      <c r="G126" s="174" t="s">
        <v>177</v>
      </c>
      <c r="H126" s="175">
        <v>4305.0879999999997</v>
      </c>
      <c r="I126" s="176"/>
      <c r="J126" s="177">
        <f>ROUND(I126*H126,2)</f>
        <v>0</v>
      </c>
      <c r="K126" s="173" t="s">
        <v>124</v>
      </c>
      <c r="L126" s="37"/>
      <c r="M126" s="178" t="s">
        <v>19</v>
      </c>
      <c r="N126" s="179" t="s">
        <v>39</v>
      </c>
      <c r="O126" s="62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2" t="s">
        <v>125</v>
      </c>
      <c r="AT126" s="182" t="s">
        <v>120</v>
      </c>
      <c r="AU126" s="182" t="s">
        <v>78</v>
      </c>
      <c r="AY126" s="15" t="s">
        <v>118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76</v>
      </c>
      <c r="BK126" s="183">
        <f>ROUND(I126*H126,2)</f>
        <v>0</v>
      </c>
      <c r="BL126" s="15" t="s">
        <v>125</v>
      </c>
      <c r="BM126" s="182" t="s">
        <v>209</v>
      </c>
    </row>
    <row r="127" spans="1:65" s="2" customFormat="1" ht="11.25">
      <c r="A127" s="32"/>
      <c r="B127" s="33"/>
      <c r="C127" s="34"/>
      <c r="D127" s="184" t="s">
        <v>126</v>
      </c>
      <c r="E127" s="34"/>
      <c r="F127" s="185" t="s">
        <v>210</v>
      </c>
      <c r="G127" s="34"/>
      <c r="H127" s="34"/>
      <c r="I127" s="186"/>
      <c r="J127" s="34"/>
      <c r="K127" s="34"/>
      <c r="L127" s="37"/>
      <c r="M127" s="187"/>
      <c r="N127" s="188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126</v>
      </c>
      <c r="AU127" s="15" t="s">
        <v>78</v>
      </c>
    </row>
    <row r="128" spans="1:65" s="2" customFormat="1" ht="24.2" customHeight="1">
      <c r="A128" s="32"/>
      <c r="B128" s="33"/>
      <c r="C128" s="171" t="s">
        <v>168</v>
      </c>
      <c r="D128" s="171" t="s">
        <v>120</v>
      </c>
      <c r="E128" s="172" t="s">
        <v>211</v>
      </c>
      <c r="F128" s="173" t="s">
        <v>212</v>
      </c>
      <c r="G128" s="174" t="s">
        <v>177</v>
      </c>
      <c r="H128" s="175">
        <v>221.16</v>
      </c>
      <c r="I128" s="176"/>
      <c r="J128" s="177">
        <f>ROUND(I128*H128,2)</f>
        <v>0</v>
      </c>
      <c r="K128" s="173" t="s">
        <v>124</v>
      </c>
      <c r="L128" s="37"/>
      <c r="M128" s="178" t="s">
        <v>19</v>
      </c>
      <c r="N128" s="179" t="s">
        <v>39</v>
      </c>
      <c r="O128" s="62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2" t="s">
        <v>125</v>
      </c>
      <c r="AT128" s="182" t="s">
        <v>120</v>
      </c>
      <c r="AU128" s="182" t="s">
        <v>78</v>
      </c>
      <c r="AY128" s="15" t="s">
        <v>118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76</v>
      </c>
      <c r="BK128" s="183">
        <f>ROUND(I128*H128,2)</f>
        <v>0</v>
      </c>
      <c r="BL128" s="15" t="s">
        <v>125</v>
      </c>
      <c r="BM128" s="182" t="s">
        <v>213</v>
      </c>
    </row>
    <row r="129" spans="1:65" s="2" customFormat="1" ht="11.25">
      <c r="A129" s="32"/>
      <c r="B129" s="33"/>
      <c r="C129" s="34"/>
      <c r="D129" s="184" t="s">
        <v>126</v>
      </c>
      <c r="E129" s="34"/>
      <c r="F129" s="185" t="s">
        <v>214</v>
      </c>
      <c r="G129" s="34"/>
      <c r="H129" s="34"/>
      <c r="I129" s="186"/>
      <c r="J129" s="34"/>
      <c r="K129" s="34"/>
      <c r="L129" s="37"/>
      <c r="M129" s="187"/>
      <c r="N129" s="188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126</v>
      </c>
      <c r="AU129" s="15" t="s">
        <v>78</v>
      </c>
    </row>
    <row r="130" spans="1:65" s="2" customFormat="1" ht="24.2" customHeight="1">
      <c r="A130" s="32"/>
      <c r="B130" s="33"/>
      <c r="C130" s="171" t="s">
        <v>7</v>
      </c>
      <c r="D130" s="171" t="s">
        <v>120</v>
      </c>
      <c r="E130" s="172" t="s">
        <v>215</v>
      </c>
      <c r="F130" s="173" t="s">
        <v>216</v>
      </c>
      <c r="G130" s="174" t="s">
        <v>177</v>
      </c>
      <c r="H130" s="175">
        <v>3502.335</v>
      </c>
      <c r="I130" s="176"/>
      <c r="J130" s="177">
        <f>ROUND(I130*H130,2)</f>
        <v>0</v>
      </c>
      <c r="K130" s="173" t="s">
        <v>124</v>
      </c>
      <c r="L130" s="37"/>
      <c r="M130" s="178" t="s">
        <v>19</v>
      </c>
      <c r="N130" s="179" t="s">
        <v>39</v>
      </c>
      <c r="O130" s="62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2" t="s">
        <v>125</v>
      </c>
      <c r="AT130" s="182" t="s">
        <v>120</v>
      </c>
      <c r="AU130" s="182" t="s">
        <v>78</v>
      </c>
      <c r="AY130" s="15" t="s">
        <v>118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76</v>
      </c>
      <c r="BK130" s="183">
        <f>ROUND(I130*H130,2)</f>
        <v>0</v>
      </c>
      <c r="BL130" s="15" t="s">
        <v>125</v>
      </c>
      <c r="BM130" s="182" t="s">
        <v>217</v>
      </c>
    </row>
    <row r="131" spans="1:65" s="2" customFormat="1" ht="11.25">
      <c r="A131" s="32"/>
      <c r="B131" s="33"/>
      <c r="C131" s="34"/>
      <c r="D131" s="184" t="s">
        <v>126</v>
      </c>
      <c r="E131" s="34"/>
      <c r="F131" s="185" t="s">
        <v>218</v>
      </c>
      <c r="G131" s="34"/>
      <c r="H131" s="34"/>
      <c r="I131" s="186"/>
      <c r="J131" s="34"/>
      <c r="K131" s="34"/>
      <c r="L131" s="37"/>
      <c r="M131" s="187"/>
      <c r="N131" s="188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126</v>
      </c>
      <c r="AU131" s="15" t="s">
        <v>78</v>
      </c>
    </row>
    <row r="132" spans="1:65" s="2" customFormat="1" ht="21.75" customHeight="1">
      <c r="A132" s="32"/>
      <c r="B132" s="33"/>
      <c r="C132" s="171" t="s">
        <v>173</v>
      </c>
      <c r="D132" s="171" t="s">
        <v>120</v>
      </c>
      <c r="E132" s="172" t="s">
        <v>219</v>
      </c>
      <c r="F132" s="173" t="s">
        <v>220</v>
      </c>
      <c r="G132" s="174" t="s">
        <v>177</v>
      </c>
      <c r="H132" s="175">
        <v>5728.24</v>
      </c>
      <c r="I132" s="176"/>
      <c r="J132" s="177">
        <f>ROUND(I132*H132,2)</f>
        <v>0</v>
      </c>
      <c r="K132" s="173" t="s">
        <v>124</v>
      </c>
      <c r="L132" s="37"/>
      <c r="M132" s="178" t="s">
        <v>19</v>
      </c>
      <c r="N132" s="179" t="s">
        <v>39</v>
      </c>
      <c r="O132" s="62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2" t="s">
        <v>125</v>
      </c>
      <c r="AT132" s="182" t="s">
        <v>120</v>
      </c>
      <c r="AU132" s="182" t="s">
        <v>78</v>
      </c>
      <c r="AY132" s="15" t="s">
        <v>118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76</v>
      </c>
      <c r="BK132" s="183">
        <f>ROUND(I132*H132,2)</f>
        <v>0</v>
      </c>
      <c r="BL132" s="15" t="s">
        <v>125</v>
      </c>
      <c r="BM132" s="182" t="s">
        <v>221</v>
      </c>
    </row>
    <row r="133" spans="1:65" s="2" customFormat="1" ht="11.25">
      <c r="A133" s="32"/>
      <c r="B133" s="33"/>
      <c r="C133" s="34"/>
      <c r="D133" s="184" t="s">
        <v>126</v>
      </c>
      <c r="E133" s="34"/>
      <c r="F133" s="185" t="s">
        <v>222</v>
      </c>
      <c r="G133" s="34"/>
      <c r="H133" s="34"/>
      <c r="I133" s="186"/>
      <c r="J133" s="34"/>
      <c r="K133" s="34"/>
      <c r="L133" s="37"/>
      <c r="M133" s="187"/>
      <c r="N133" s="188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126</v>
      </c>
      <c r="AU133" s="15" t="s">
        <v>78</v>
      </c>
    </row>
    <row r="134" spans="1:65" s="2" customFormat="1" ht="21.75" customHeight="1">
      <c r="A134" s="32"/>
      <c r="B134" s="33"/>
      <c r="C134" s="171" t="s">
        <v>223</v>
      </c>
      <c r="D134" s="171" t="s">
        <v>120</v>
      </c>
      <c r="E134" s="172" t="s">
        <v>224</v>
      </c>
      <c r="F134" s="173" t="s">
        <v>225</v>
      </c>
      <c r="G134" s="174" t="s">
        <v>177</v>
      </c>
      <c r="H134" s="175">
        <v>2458</v>
      </c>
      <c r="I134" s="176"/>
      <c r="J134" s="177">
        <f>ROUND(I134*H134,2)</f>
        <v>0</v>
      </c>
      <c r="K134" s="173" t="s">
        <v>124</v>
      </c>
      <c r="L134" s="37"/>
      <c r="M134" s="178" t="s">
        <v>19</v>
      </c>
      <c r="N134" s="179" t="s">
        <v>39</v>
      </c>
      <c r="O134" s="62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2" t="s">
        <v>125</v>
      </c>
      <c r="AT134" s="182" t="s">
        <v>120</v>
      </c>
      <c r="AU134" s="182" t="s">
        <v>78</v>
      </c>
      <c r="AY134" s="15" t="s">
        <v>118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76</v>
      </c>
      <c r="BK134" s="183">
        <f>ROUND(I134*H134,2)</f>
        <v>0</v>
      </c>
      <c r="BL134" s="15" t="s">
        <v>125</v>
      </c>
      <c r="BM134" s="182" t="s">
        <v>226</v>
      </c>
    </row>
    <row r="135" spans="1:65" s="2" customFormat="1" ht="11.25">
      <c r="A135" s="32"/>
      <c r="B135" s="33"/>
      <c r="C135" s="34"/>
      <c r="D135" s="184" t="s">
        <v>126</v>
      </c>
      <c r="E135" s="34"/>
      <c r="F135" s="185" t="s">
        <v>227</v>
      </c>
      <c r="G135" s="34"/>
      <c r="H135" s="34"/>
      <c r="I135" s="186"/>
      <c r="J135" s="34"/>
      <c r="K135" s="34"/>
      <c r="L135" s="37"/>
      <c r="M135" s="187"/>
      <c r="N135" s="188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126</v>
      </c>
      <c r="AU135" s="15" t="s">
        <v>78</v>
      </c>
    </row>
    <row r="136" spans="1:65" s="2" customFormat="1" ht="16.5" customHeight="1">
      <c r="A136" s="32"/>
      <c r="B136" s="33"/>
      <c r="C136" s="171" t="s">
        <v>178</v>
      </c>
      <c r="D136" s="171" t="s">
        <v>120</v>
      </c>
      <c r="E136" s="172" t="s">
        <v>228</v>
      </c>
      <c r="F136" s="173" t="s">
        <v>229</v>
      </c>
      <c r="G136" s="174" t="s">
        <v>123</v>
      </c>
      <c r="H136" s="175">
        <v>1136.58</v>
      </c>
      <c r="I136" s="176"/>
      <c r="J136" s="177">
        <f>ROUND(I136*H136,2)</f>
        <v>0</v>
      </c>
      <c r="K136" s="173" t="s">
        <v>124</v>
      </c>
      <c r="L136" s="37"/>
      <c r="M136" s="178" t="s">
        <v>19</v>
      </c>
      <c r="N136" s="179" t="s">
        <v>39</v>
      </c>
      <c r="O136" s="62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2" t="s">
        <v>125</v>
      </c>
      <c r="AT136" s="182" t="s">
        <v>120</v>
      </c>
      <c r="AU136" s="182" t="s">
        <v>78</v>
      </c>
      <c r="AY136" s="15" t="s">
        <v>118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76</v>
      </c>
      <c r="BK136" s="183">
        <f>ROUND(I136*H136,2)</f>
        <v>0</v>
      </c>
      <c r="BL136" s="15" t="s">
        <v>125</v>
      </c>
      <c r="BM136" s="182" t="s">
        <v>230</v>
      </c>
    </row>
    <row r="137" spans="1:65" s="2" customFormat="1" ht="11.25">
      <c r="A137" s="32"/>
      <c r="B137" s="33"/>
      <c r="C137" s="34"/>
      <c r="D137" s="184" t="s">
        <v>126</v>
      </c>
      <c r="E137" s="34"/>
      <c r="F137" s="185" t="s">
        <v>231</v>
      </c>
      <c r="G137" s="34"/>
      <c r="H137" s="34"/>
      <c r="I137" s="186"/>
      <c r="J137" s="34"/>
      <c r="K137" s="34"/>
      <c r="L137" s="37"/>
      <c r="M137" s="187"/>
      <c r="N137" s="188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126</v>
      </c>
      <c r="AU137" s="15" t="s">
        <v>78</v>
      </c>
    </row>
    <row r="138" spans="1:65" s="2" customFormat="1" ht="21.75" customHeight="1">
      <c r="A138" s="32"/>
      <c r="B138" s="33"/>
      <c r="C138" s="171" t="s">
        <v>232</v>
      </c>
      <c r="D138" s="171" t="s">
        <v>120</v>
      </c>
      <c r="E138" s="172" t="s">
        <v>233</v>
      </c>
      <c r="F138" s="173" t="s">
        <v>234</v>
      </c>
      <c r="G138" s="174" t="s">
        <v>177</v>
      </c>
      <c r="H138" s="175">
        <v>5401.71</v>
      </c>
      <c r="I138" s="176"/>
      <c r="J138" s="177">
        <f>ROUND(I138*H138,2)</f>
        <v>0</v>
      </c>
      <c r="K138" s="173" t="s">
        <v>124</v>
      </c>
      <c r="L138" s="37"/>
      <c r="M138" s="178" t="s">
        <v>19</v>
      </c>
      <c r="N138" s="179" t="s">
        <v>39</v>
      </c>
      <c r="O138" s="62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2" t="s">
        <v>125</v>
      </c>
      <c r="AT138" s="182" t="s">
        <v>120</v>
      </c>
      <c r="AU138" s="182" t="s">
        <v>78</v>
      </c>
      <c r="AY138" s="15" t="s">
        <v>118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76</v>
      </c>
      <c r="BK138" s="183">
        <f>ROUND(I138*H138,2)</f>
        <v>0</v>
      </c>
      <c r="BL138" s="15" t="s">
        <v>125</v>
      </c>
      <c r="BM138" s="182" t="s">
        <v>235</v>
      </c>
    </row>
    <row r="139" spans="1:65" s="2" customFormat="1" ht="11.25">
      <c r="A139" s="32"/>
      <c r="B139" s="33"/>
      <c r="C139" s="34"/>
      <c r="D139" s="184" t="s">
        <v>126</v>
      </c>
      <c r="E139" s="34"/>
      <c r="F139" s="185" t="s">
        <v>236</v>
      </c>
      <c r="G139" s="34"/>
      <c r="H139" s="34"/>
      <c r="I139" s="186"/>
      <c r="J139" s="34"/>
      <c r="K139" s="34"/>
      <c r="L139" s="37"/>
      <c r="M139" s="187"/>
      <c r="N139" s="188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126</v>
      </c>
      <c r="AU139" s="15" t="s">
        <v>78</v>
      </c>
    </row>
    <row r="140" spans="1:65" s="2" customFormat="1" ht="24.2" customHeight="1">
      <c r="A140" s="32"/>
      <c r="B140" s="33"/>
      <c r="C140" s="171" t="s">
        <v>183</v>
      </c>
      <c r="D140" s="171" t="s">
        <v>120</v>
      </c>
      <c r="E140" s="172" t="s">
        <v>237</v>
      </c>
      <c r="F140" s="173" t="s">
        <v>238</v>
      </c>
      <c r="G140" s="174" t="s">
        <v>177</v>
      </c>
      <c r="H140" s="175">
        <v>63.276000000000003</v>
      </c>
      <c r="I140" s="176"/>
      <c r="J140" s="177">
        <f>ROUND(I140*H140,2)</f>
        <v>0</v>
      </c>
      <c r="K140" s="173" t="s">
        <v>124</v>
      </c>
      <c r="L140" s="37"/>
      <c r="M140" s="178" t="s">
        <v>19</v>
      </c>
      <c r="N140" s="179" t="s">
        <v>39</v>
      </c>
      <c r="O140" s="62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2" t="s">
        <v>125</v>
      </c>
      <c r="AT140" s="182" t="s">
        <v>120</v>
      </c>
      <c r="AU140" s="182" t="s">
        <v>78</v>
      </c>
      <c r="AY140" s="15" t="s">
        <v>118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76</v>
      </c>
      <c r="BK140" s="183">
        <f>ROUND(I140*H140,2)</f>
        <v>0</v>
      </c>
      <c r="BL140" s="15" t="s">
        <v>125</v>
      </c>
      <c r="BM140" s="182" t="s">
        <v>239</v>
      </c>
    </row>
    <row r="141" spans="1:65" s="2" customFormat="1" ht="11.25">
      <c r="A141" s="32"/>
      <c r="B141" s="33"/>
      <c r="C141" s="34"/>
      <c r="D141" s="184" t="s">
        <v>126</v>
      </c>
      <c r="E141" s="34"/>
      <c r="F141" s="185" t="s">
        <v>240</v>
      </c>
      <c r="G141" s="34"/>
      <c r="H141" s="34"/>
      <c r="I141" s="186"/>
      <c r="J141" s="34"/>
      <c r="K141" s="34"/>
      <c r="L141" s="37"/>
      <c r="M141" s="187"/>
      <c r="N141" s="188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126</v>
      </c>
      <c r="AU141" s="15" t="s">
        <v>78</v>
      </c>
    </row>
    <row r="142" spans="1:65" s="2" customFormat="1" ht="16.5" customHeight="1">
      <c r="A142" s="32"/>
      <c r="B142" s="33"/>
      <c r="C142" s="171" t="s">
        <v>241</v>
      </c>
      <c r="D142" s="171" t="s">
        <v>120</v>
      </c>
      <c r="E142" s="172" t="s">
        <v>242</v>
      </c>
      <c r="F142" s="173" t="s">
        <v>243</v>
      </c>
      <c r="G142" s="174" t="s">
        <v>177</v>
      </c>
      <c r="H142" s="175">
        <v>105.37</v>
      </c>
      <c r="I142" s="176"/>
      <c r="J142" s="177">
        <f>ROUND(I142*H142,2)</f>
        <v>0</v>
      </c>
      <c r="K142" s="173" t="s">
        <v>124</v>
      </c>
      <c r="L142" s="37"/>
      <c r="M142" s="178" t="s">
        <v>19</v>
      </c>
      <c r="N142" s="179" t="s">
        <v>39</v>
      </c>
      <c r="O142" s="62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2" t="s">
        <v>125</v>
      </c>
      <c r="AT142" s="182" t="s">
        <v>120</v>
      </c>
      <c r="AU142" s="182" t="s">
        <v>78</v>
      </c>
      <c r="AY142" s="15" t="s">
        <v>118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76</v>
      </c>
      <c r="BK142" s="183">
        <f>ROUND(I142*H142,2)</f>
        <v>0</v>
      </c>
      <c r="BL142" s="15" t="s">
        <v>125</v>
      </c>
      <c r="BM142" s="182" t="s">
        <v>244</v>
      </c>
    </row>
    <row r="143" spans="1:65" s="2" customFormat="1" ht="11.25">
      <c r="A143" s="32"/>
      <c r="B143" s="33"/>
      <c r="C143" s="34"/>
      <c r="D143" s="184" t="s">
        <v>126</v>
      </c>
      <c r="E143" s="34"/>
      <c r="F143" s="185" t="s">
        <v>245</v>
      </c>
      <c r="G143" s="34"/>
      <c r="H143" s="34"/>
      <c r="I143" s="186"/>
      <c r="J143" s="34"/>
      <c r="K143" s="34"/>
      <c r="L143" s="37"/>
      <c r="M143" s="187"/>
      <c r="N143" s="188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126</v>
      </c>
      <c r="AU143" s="15" t="s">
        <v>78</v>
      </c>
    </row>
    <row r="144" spans="1:65" s="2" customFormat="1" ht="21.75" customHeight="1">
      <c r="A144" s="32"/>
      <c r="B144" s="33"/>
      <c r="C144" s="171" t="s">
        <v>187</v>
      </c>
      <c r="D144" s="171" t="s">
        <v>120</v>
      </c>
      <c r="E144" s="172" t="s">
        <v>246</v>
      </c>
      <c r="F144" s="173" t="s">
        <v>247</v>
      </c>
      <c r="G144" s="174" t="s">
        <v>177</v>
      </c>
      <c r="H144" s="175">
        <v>105.37</v>
      </c>
      <c r="I144" s="176"/>
      <c r="J144" s="177">
        <f>ROUND(I144*H144,2)</f>
        <v>0</v>
      </c>
      <c r="K144" s="173" t="s">
        <v>124</v>
      </c>
      <c r="L144" s="37"/>
      <c r="M144" s="178" t="s">
        <v>19</v>
      </c>
      <c r="N144" s="179" t="s">
        <v>39</v>
      </c>
      <c r="O144" s="62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2" t="s">
        <v>125</v>
      </c>
      <c r="AT144" s="182" t="s">
        <v>120</v>
      </c>
      <c r="AU144" s="182" t="s">
        <v>78</v>
      </c>
      <c r="AY144" s="15" t="s">
        <v>118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76</v>
      </c>
      <c r="BK144" s="183">
        <f>ROUND(I144*H144,2)</f>
        <v>0</v>
      </c>
      <c r="BL144" s="15" t="s">
        <v>125</v>
      </c>
      <c r="BM144" s="182" t="s">
        <v>248</v>
      </c>
    </row>
    <row r="145" spans="1:65" s="2" customFormat="1" ht="11.25">
      <c r="A145" s="32"/>
      <c r="B145" s="33"/>
      <c r="C145" s="34"/>
      <c r="D145" s="184" t="s">
        <v>126</v>
      </c>
      <c r="E145" s="34"/>
      <c r="F145" s="185" t="s">
        <v>249</v>
      </c>
      <c r="G145" s="34"/>
      <c r="H145" s="34"/>
      <c r="I145" s="186"/>
      <c r="J145" s="34"/>
      <c r="K145" s="34"/>
      <c r="L145" s="37"/>
      <c r="M145" s="187"/>
      <c r="N145" s="188"/>
      <c r="O145" s="62"/>
      <c r="P145" s="62"/>
      <c r="Q145" s="62"/>
      <c r="R145" s="62"/>
      <c r="S145" s="62"/>
      <c r="T145" s="63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126</v>
      </c>
      <c r="AU145" s="15" t="s">
        <v>78</v>
      </c>
    </row>
    <row r="146" spans="1:65" s="2" customFormat="1" ht="21.75" customHeight="1">
      <c r="A146" s="32"/>
      <c r="B146" s="33"/>
      <c r="C146" s="171" t="s">
        <v>250</v>
      </c>
      <c r="D146" s="171" t="s">
        <v>120</v>
      </c>
      <c r="E146" s="172" t="s">
        <v>251</v>
      </c>
      <c r="F146" s="173" t="s">
        <v>252</v>
      </c>
      <c r="G146" s="174" t="s">
        <v>123</v>
      </c>
      <c r="H146" s="175">
        <v>4970</v>
      </c>
      <c r="I146" s="176"/>
      <c r="J146" s="177">
        <f>ROUND(I146*H146,2)</f>
        <v>0</v>
      </c>
      <c r="K146" s="173" t="s">
        <v>124</v>
      </c>
      <c r="L146" s="37"/>
      <c r="M146" s="178" t="s">
        <v>19</v>
      </c>
      <c r="N146" s="179" t="s">
        <v>39</v>
      </c>
      <c r="O146" s="62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2" t="s">
        <v>125</v>
      </c>
      <c r="AT146" s="182" t="s">
        <v>120</v>
      </c>
      <c r="AU146" s="182" t="s">
        <v>78</v>
      </c>
      <c r="AY146" s="15" t="s">
        <v>118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76</v>
      </c>
      <c r="BK146" s="183">
        <f>ROUND(I146*H146,2)</f>
        <v>0</v>
      </c>
      <c r="BL146" s="15" t="s">
        <v>125</v>
      </c>
      <c r="BM146" s="182" t="s">
        <v>253</v>
      </c>
    </row>
    <row r="147" spans="1:65" s="2" customFormat="1" ht="11.25">
      <c r="A147" s="32"/>
      <c r="B147" s="33"/>
      <c r="C147" s="34"/>
      <c r="D147" s="184" t="s">
        <v>126</v>
      </c>
      <c r="E147" s="34"/>
      <c r="F147" s="185" t="s">
        <v>254</v>
      </c>
      <c r="G147" s="34"/>
      <c r="H147" s="34"/>
      <c r="I147" s="186"/>
      <c r="J147" s="34"/>
      <c r="K147" s="34"/>
      <c r="L147" s="37"/>
      <c r="M147" s="187"/>
      <c r="N147" s="188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126</v>
      </c>
      <c r="AU147" s="15" t="s">
        <v>78</v>
      </c>
    </row>
    <row r="148" spans="1:65" s="2" customFormat="1" ht="21.75" customHeight="1">
      <c r="A148" s="32"/>
      <c r="B148" s="33"/>
      <c r="C148" s="171" t="s">
        <v>191</v>
      </c>
      <c r="D148" s="171" t="s">
        <v>120</v>
      </c>
      <c r="E148" s="172" t="s">
        <v>255</v>
      </c>
      <c r="F148" s="173" t="s">
        <v>256</v>
      </c>
      <c r="G148" s="174" t="s">
        <v>123</v>
      </c>
      <c r="H148" s="175">
        <v>1279.44</v>
      </c>
      <c r="I148" s="176"/>
      <c r="J148" s="177">
        <f>ROUND(I148*H148,2)</f>
        <v>0</v>
      </c>
      <c r="K148" s="173" t="s">
        <v>124</v>
      </c>
      <c r="L148" s="37"/>
      <c r="M148" s="178" t="s">
        <v>19</v>
      </c>
      <c r="N148" s="179" t="s">
        <v>39</v>
      </c>
      <c r="O148" s="62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2" t="s">
        <v>125</v>
      </c>
      <c r="AT148" s="182" t="s">
        <v>120</v>
      </c>
      <c r="AU148" s="182" t="s">
        <v>78</v>
      </c>
      <c r="AY148" s="15" t="s">
        <v>118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76</v>
      </c>
      <c r="BK148" s="183">
        <f>ROUND(I148*H148,2)</f>
        <v>0</v>
      </c>
      <c r="BL148" s="15" t="s">
        <v>125</v>
      </c>
      <c r="BM148" s="182" t="s">
        <v>257</v>
      </c>
    </row>
    <row r="149" spans="1:65" s="2" customFormat="1" ht="11.25">
      <c r="A149" s="32"/>
      <c r="B149" s="33"/>
      <c r="C149" s="34"/>
      <c r="D149" s="184" t="s">
        <v>126</v>
      </c>
      <c r="E149" s="34"/>
      <c r="F149" s="185" t="s">
        <v>258</v>
      </c>
      <c r="G149" s="34"/>
      <c r="H149" s="34"/>
      <c r="I149" s="186"/>
      <c r="J149" s="34"/>
      <c r="K149" s="34"/>
      <c r="L149" s="37"/>
      <c r="M149" s="187"/>
      <c r="N149" s="188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126</v>
      </c>
      <c r="AU149" s="15" t="s">
        <v>78</v>
      </c>
    </row>
    <row r="150" spans="1:65" s="2" customFormat="1" ht="16.5" customHeight="1">
      <c r="A150" s="32"/>
      <c r="B150" s="33"/>
      <c r="C150" s="171" t="s">
        <v>259</v>
      </c>
      <c r="D150" s="171" t="s">
        <v>120</v>
      </c>
      <c r="E150" s="172" t="s">
        <v>260</v>
      </c>
      <c r="F150" s="173" t="s">
        <v>261</v>
      </c>
      <c r="G150" s="174" t="s">
        <v>123</v>
      </c>
      <c r="H150" s="175">
        <v>1004.58</v>
      </c>
      <c r="I150" s="176"/>
      <c r="J150" s="177">
        <f>ROUND(I150*H150,2)</f>
        <v>0</v>
      </c>
      <c r="K150" s="173" t="s">
        <v>124</v>
      </c>
      <c r="L150" s="37"/>
      <c r="M150" s="178" t="s">
        <v>19</v>
      </c>
      <c r="N150" s="179" t="s">
        <v>39</v>
      </c>
      <c r="O150" s="62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2" t="s">
        <v>125</v>
      </c>
      <c r="AT150" s="182" t="s">
        <v>120</v>
      </c>
      <c r="AU150" s="182" t="s">
        <v>78</v>
      </c>
      <c r="AY150" s="15" t="s">
        <v>118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76</v>
      </c>
      <c r="BK150" s="183">
        <f>ROUND(I150*H150,2)</f>
        <v>0</v>
      </c>
      <c r="BL150" s="15" t="s">
        <v>125</v>
      </c>
      <c r="BM150" s="182" t="s">
        <v>262</v>
      </c>
    </row>
    <row r="151" spans="1:65" s="2" customFormat="1" ht="11.25">
      <c r="A151" s="32"/>
      <c r="B151" s="33"/>
      <c r="C151" s="34"/>
      <c r="D151" s="184" t="s">
        <v>126</v>
      </c>
      <c r="E151" s="34"/>
      <c r="F151" s="185" t="s">
        <v>263</v>
      </c>
      <c r="G151" s="34"/>
      <c r="H151" s="34"/>
      <c r="I151" s="186"/>
      <c r="J151" s="34"/>
      <c r="K151" s="34"/>
      <c r="L151" s="37"/>
      <c r="M151" s="187"/>
      <c r="N151" s="188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126</v>
      </c>
      <c r="AU151" s="15" t="s">
        <v>78</v>
      </c>
    </row>
    <row r="152" spans="1:65" s="2" customFormat="1" ht="16.5" customHeight="1">
      <c r="A152" s="32"/>
      <c r="B152" s="33"/>
      <c r="C152" s="171" t="s">
        <v>195</v>
      </c>
      <c r="D152" s="171" t="s">
        <v>120</v>
      </c>
      <c r="E152" s="172" t="s">
        <v>264</v>
      </c>
      <c r="F152" s="173" t="s">
        <v>265</v>
      </c>
      <c r="G152" s="174" t="s">
        <v>123</v>
      </c>
      <c r="H152" s="175">
        <v>132</v>
      </c>
      <c r="I152" s="176"/>
      <c r="J152" s="177">
        <f>ROUND(I152*H152,2)</f>
        <v>0</v>
      </c>
      <c r="K152" s="173" t="s">
        <v>124</v>
      </c>
      <c r="L152" s="37"/>
      <c r="M152" s="178" t="s">
        <v>19</v>
      </c>
      <c r="N152" s="179" t="s">
        <v>39</v>
      </c>
      <c r="O152" s="62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2" t="s">
        <v>125</v>
      </c>
      <c r="AT152" s="182" t="s">
        <v>120</v>
      </c>
      <c r="AU152" s="182" t="s">
        <v>78</v>
      </c>
      <c r="AY152" s="15" t="s">
        <v>118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76</v>
      </c>
      <c r="BK152" s="183">
        <f>ROUND(I152*H152,2)</f>
        <v>0</v>
      </c>
      <c r="BL152" s="15" t="s">
        <v>125</v>
      </c>
      <c r="BM152" s="182" t="s">
        <v>266</v>
      </c>
    </row>
    <row r="153" spans="1:65" s="2" customFormat="1" ht="11.25">
      <c r="A153" s="32"/>
      <c r="B153" s="33"/>
      <c r="C153" s="34"/>
      <c r="D153" s="184" t="s">
        <v>126</v>
      </c>
      <c r="E153" s="34"/>
      <c r="F153" s="185" t="s">
        <v>267</v>
      </c>
      <c r="G153" s="34"/>
      <c r="H153" s="34"/>
      <c r="I153" s="186"/>
      <c r="J153" s="34"/>
      <c r="K153" s="34"/>
      <c r="L153" s="37"/>
      <c r="M153" s="187"/>
      <c r="N153" s="188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126</v>
      </c>
      <c r="AU153" s="15" t="s">
        <v>78</v>
      </c>
    </row>
    <row r="154" spans="1:65" s="2" customFormat="1" ht="21.75" customHeight="1">
      <c r="A154" s="32"/>
      <c r="B154" s="33"/>
      <c r="C154" s="171" t="s">
        <v>268</v>
      </c>
      <c r="D154" s="171" t="s">
        <v>120</v>
      </c>
      <c r="E154" s="172" t="s">
        <v>269</v>
      </c>
      <c r="F154" s="173" t="s">
        <v>270</v>
      </c>
      <c r="G154" s="174" t="s">
        <v>123</v>
      </c>
      <c r="H154" s="175">
        <v>1136.58</v>
      </c>
      <c r="I154" s="176"/>
      <c r="J154" s="177">
        <f>ROUND(I154*H154,2)</f>
        <v>0</v>
      </c>
      <c r="K154" s="173" t="s">
        <v>124</v>
      </c>
      <c r="L154" s="37"/>
      <c r="M154" s="178" t="s">
        <v>19</v>
      </c>
      <c r="N154" s="179" t="s">
        <v>39</v>
      </c>
      <c r="O154" s="62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2" t="s">
        <v>125</v>
      </c>
      <c r="AT154" s="182" t="s">
        <v>120</v>
      </c>
      <c r="AU154" s="182" t="s">
        <v>78</v>
      </c>
      <c r="AY154" s="15" t="s">
        <v>118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76</v>
      </c>
      <c r="BK154" s="183">
        <f>ROUND(I154*H154,2)</f>
        <v>0</v>
      </c>
      <c r="BL154" s="15" t="s">
        <v>125</v>
      </c>
      <c r="BM154" s="182" t="s">
        <v>271</v>
      </c>
    </row>
    <row r="155" spans="1:65" s="2" customFormat="1" ht="11.25">
      <c r="A155" s="32"/>
      <c r="B155" s="33"/>
      <c r="C155" s="34"/>
      <c r="D155" s="184" t="s">
        <v>126</v>
      </c>
      <c r="E155" s="34"/>
      <c r="F155" s="185" t="s">
        <v>272</v>
      </c>
      <c r="G155" s="34"/>
      <c r="H155" s="34"/>
      <c r="I155" s="186"/>
      <c r="J155" s="34"/>
      <c r="K155" s="34"/>
      <c r="L155" s="37"/>
      <c r="M155" s="187"/>
      <c r="N155" s="188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126</v>
      </c>
      <c r="AU155" s="15" t="s">
        <v>78</v>
      </c>
    </row>
    <row r="156" spans="1:65" s="2" customFormat="1" ht="33" customHeight="1">
      <c r="A156" s="32"/>
      <c r="B156" s="33"/>
      <c r="C156" s="171" t="s">
        <v>200</v>
      </c>
      <c r="D156" s="171" t="s">
        <v>120</v>
      </c>
      <c r="E156" s="172" t="s">
        <v>273</v>
      </c>
      <c r="F156" s="173" t="s">
        <v>274</v>
      </c>
      <c r="G156" s="174" t="s">
        <v>123</v>
      </c>
      <c r="H156" s="175">
        <v>28.58</v>
      </c>
      <c r="I156" s="176"/>
      <c r="J156" s="177">
        <f>ROUND(I156*H156,2)</f>
        <v>0</v>
      </c>
      <c r="K156" s="173" t="s">
        <v>124</v>
      </c>
      <c r="L156" s="37"/>
      <c r="M156" s="178" t="s">
        <v>19</v>
      </c>
      <c r="N156" s="179" t="s">
        <v>39</v>
      </c>
      <c r="O156" s="62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2" t="s">
        <v>125</v>
      </c>
      <c r="AT156" s="182" t="s">
        <v>120</v>
      </c>
      <c r="AU156" s="182" t="s">
        <v>78</v>
      </c>
      <c r="AY156" s="15" t="s">
        <v>118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76</v>
      </c>
      <c r="BK156" s="183">
        <f>ROUND(I156*H156,2)</f>
        <v>0</v>
      </c>
      <c r="BL156" s="15" t="s">
        <v>125</v>
      </c>
      <c r="BM156" s="182" t="s">
        <v>275</v>
      </c>
    </row>
    <row r="157" spans="1:65" s="2" customFormat="1" ht="11.25">
      <c r="A157" s="32"/>
      <c r="B157" s="33"/>
      <c r="C157" s="34"/>
      <c r="D157" s="184" t="s">
        <v>126</v>
      </c>
      <c r="E157" s="34"/>
      <c r="F157" s="185" t="s">
        <v>276</v>
      </c>
      <c r="G157" s="34"/>
      <c r="H157" s="34"/>
      <c r="I157" s="186"/>
      <c r="J157" s="34"/>
      <c r="K157" s="34"/>
      <c r="L157" s="37"/>
      <c r="M157" s="187"/>
      <c r="N157" s="188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126</v>
      </c>
      <c r="AU157" s="15" t="s">
        <v>78</v>
      </c>
    </row>
    <row r="158" spans="1:65" s="2" customFormat="1" ht="16.5" customHeight="1">
      <c r="A158" s="32"/>
      <c r="B158" s="33"/>
      <c r="C158" s="171" t="s">
        <v>277</v>
      </c>
      <c r="D158" s="171" t="s">
        <v>120</v>
      </c>
      <c r="E158" s="172" t="s">
        <v>278</v>
      </c>
      <c r="F158" s="173" t="s">
        <v>279</v>
      </c>
      <c r="G158" s="174" t="s">
        <v>123</v>
      </c>
      <c r="H158" s="175">
        <v>1279.44</v>
      </c>
      <c r="I158" s="176"/>
      <c r="J158" s="177">
        <f>ROUND(I158*H158,2)</f>
        <v>0</v>
      </c>
      <c r="K158" s="173" t="s">
        <v>124</v>
      </c>
      <c r="L158" s="37"/>
      <c r="M158" s="178" t="s">
        <v>19</v>
      </c>
      <c r="N158" s="179" t="s">
        <v>39</v>
      </c>
      <c r="O158" s="62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2" t="s">
        <v>125</v>
      </c>
      <c r="AT158" s="182" t="s">
        <v>120</v>
      </c>
      <c r="AU158" s="182" t="s">
        <v>78</v>
      </c>
      <c r="AY158" s="15" t="s">
        <v>118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76</v>
      </c>
      <c r="BK158" s="183">
        <f>ROUND(I158*H158,2)</f>
        <v>0</v>
      </c>
      <c r="BL158" s="15" t="s">
        <v>125</v>
      </c>
      <c r="BM158" s="182" t="s">
        <v>280</v>
      </c>
    </row>
    <row r="159" spans="1:65" s="2" customFormat="1" ht="11.25">
      <c r="A159" s="32"/>
      <c r="B159" s="33"/>
      <c r="C159" s="34"/>
      <c r="D159" s="184" t="s">
        <v>126</v>
      </c>
      <c r="E159" s="34"/>
      <c r="F159" s="185" t="s">
        <v>281</v>
      </c>
      <c r="G159" s="34"/>
      <c r="H159" s="34"/>
      <c r="I159" s="186"/>
      <c r="J159" s="34"/>
      <c r="K159" s="34"/>
      <c r="L159" s="37"/>
      <c r="M159" s="187"/>
      <c r="N159" s="188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126</v>
      </c>
      <c r="AU159" s="15" t="s">
        <v>78</v>
      </c>
    </row>
    <row r="160" spans="1:65" s="2" customFormat="1" ht="21.75" customHeight="1">
      <c r="A160" s="32"/>
      <c r="B160" s="33"/>
      <c r="C160" s="171" t="s">
        <v>204</v>
      </c>
      <c r="D160" s="171" t="s">
        <v>120</v>
      </c>
      <c r="E160" s="172" t="s">
        <v>282</v>
      </c>
      <c r="F160" s="173" t="s">
        <v>283</v>
      </c>
      <c r="G160" s="174" t="s">
        <v>123</v>
      </c>
      <c r="H160" s="175">
        <v>1136.58</v>
      </c>
      <c r="I160" s="176"/>
      <c r="J160" s="177">
        <f>ROUND(I160*H160,2)</f>
        <v>0</v>
      </c>
      <c r="K160" s="173" t="s">
        <v>124</v>
      </c>
      <c r="L160" s="37"/>
      <c r="M160" s="178" t="s">
        <v>19</v>
      </c>
      <c r="N160" s="179" t="s">
        <v>39</v>
      </c>
      <c r="O160" s="62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2" t="s">
        <v>125</v>
      </c>
      <c r="AT160" s="182" t="s">
        <v>120</v>
      </c>
      <c r="AU160" s="182" t="s">
        <v>78</v>
      </c>
      <c r="AY160" s="15" t="s">
        <v>118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76</v>
      </c>
      <c r="BK160" s="183">
        <f>ROUND(I160*H160,2)</f>
        <v>0</v>
      </c>
      <c r="BL160" s="15" t="s">
        <v>125</v>
      </c>
      <c r="BM160" s="182" t="s">
        <v>284</v>
      </c>
    </row>
    <row r="161" spans="1:65" s="2" customFormat="1" ht="11.25">
      <c r="A161" s="32"/>
      <c r="B161" s="33"/>
      <c r="C161" s="34"/>
      <c r="D161" s="184" t="s">
        <v>126</v>
      </c>
      <c r="E161" s="34"/>
      <c r="F161" s="185" t="s">
        <v>285</v>
      </c>
      <c r="G161" s="34"/>
      <c r="H161" s="34"/>
      <c r="I161" s="186"/>
      <c r="J161" s="34"/>
      <c r="K161" s="34"/>
      <c r="L161" s="37"/>
      <c r="M161" s="187"/>
      <c r="N161" s="188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126</v>
      </c>
      <c r="AU161" s="15" t="s">
        <v>78</v>
      </c>
    </row>
    <row r="162" spans="1:65" s="12" customFormat="1" ht="22.9" customHeight="1">
      <c r="B162" s="155"/>
      <c r="C162" s="156"/>
      <c r="D162" s="157" t="s">
        <v>67</v>
      </c>
      <c r="E162" s="169" t="s">
        <v>78</v>
      </c>
      <c r="F162" s="169" t="s">
        <v>286</v>
      </c>
      <c r="G162" s="156"/>
      <c r="H162" s="156"/>
      <c r="I162" s="159"/>
      <c r="J162" s="170">
        <f>BK162</f>
        <v>0</v>
      </c>
      <c r="K162" s="156"/>
      <c r="L162" s="161"/>
      <c r="M162" s="162"/>
      <c r="N162" s="163"/>
      <c r="O162" s="163"/>
      <c r="P162" s="164">
        <f>SUM(P163:P186)</f>
        <v>0</v>
      </c>
      <c r="Q162" s="163"/>
      <c r="R162" s="164">
        <f>SUM(R163:R186)</f>
        <v>0</v>
      </c>
      <c r="S162" s="163"/>
      <c r="T162" s="165">
        <f>SUM(T163:T186)</f>
        <v>0</v>
      </c>
      <c r="AR162" s="166" t="s">
        <v>76</v>
      </c>
      <c r="AT162" s="167" t="s">
        <v>67</v>
      </c>
      <c r="AU162" s="167" t="s">
        <v>76</v>
      </c>
      <c r="AY162" s="166" t="s">
        <v>118</v>
      </c>
      <c r="BK162" s="168">
        <f>SUM(BK163:BK186)</f>
        <v>0</v>
      </c>
    </row>
    <row r="163" spans="1:65" s="2" customFormat="1" ht="21.75" customHeight="1">
      <c r="A163" s="32"/>
      <c r="B163" s="33"/>
      <c r="C163" s="171" t="s">
        <v>287</v>
      </c>
      <c r="D163" s="171" t="s">
        <v>120</v>
      </c>
      <c r="E163" s="172" t="s">
        <v>288</v>
      </c>
      <c r="F163" s="173" t="s">
        <v>289</v>
      </c>
      <c r="G163" s="174" t="s">
        <v>123</v>
      </c>
      <c r="H163" s="175">
        <v>4916</v>
      </c>
      <c r="I163" s="176"/>
      <c r="J163" s="177">
        <f>ROUND(I163*H163,2)</f>
        <v>0</v>
      </c>
      <c r="K163" s="173" t="s">
        <v>124</v>
      </c>
      <c r="L163" s="37"/>
      <c r="M163" s="178" t="s">
        <v>19</v>
      </c>
      <c r="N163" s="179" t="s">
        <v>39</v>
      </c>
      <c r="O163" s="62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2" t="s">
        <v>125</v>
      </c>
      <c r="AT163" s="182" t="s">
        <v>120</v>
      </c>
      <c r="AU163" s="182" t="s">
        <v>78</v>
      </c>
      <c r="AY163" s="15" t="s">
        <v>118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76</v>
      </c>
      <c r="BK163" s="183">
        <f>ROUND(I163*H163,2)</f>
        <v>0</v>
      </c>
      <c r="BL163" s="15" t="s">
        <v>125</v>
      </c>
      <c r="BM163" s="182" t="s">
        <v>290</v>
      </c>
    </row>
    <row r="164" spans="1:65" s="2" customFormat="1" ht="11.25">
      <c r="A164" s="32"/>
      <c r="B164" s="33"/>
      <c r="C164" s="34"/>
      <c r="D164" s="184" t="s">
        <v>126</v>
      </c>
      <c r="E164" s="34"/>
      <c r="F164" s="185" t="s">
        <v>291</v>
      </c>
      <c r="G164" s="34"/>
      <c r="H164" s="34"/>
      <c r="I164" s="186"/>
      <c r="J164" s="34"/>
      <c r="K164" s="34"/>
      <c r="L164" s="37"/>
      <c r="M164" s="187"/>
      <c r="N164" s="188"/>
      <c r="O164" s="62"/>
      <c r="P164" s="62"/>
      <c r="Q164" s="62"/>
      <c r="R164" s="62"/>
      <c r="S164" s="62"/>
      <c r="T164" s="63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126</v>
      </c>
      <c r="AU164" s="15" t="s">
        <v>78</v>
      </c>
    </row>
    <row r="165" spans="1:65" s="2" customFormat="1" ht="21.75" customHeight="1">
      <c r="A165" s="32"/>
      <c r="B165" s="33"/>
      <c r="C165" s="171" t="s">
        <v>209</v>
      </c>
      <c r="D165" s="171" t="s">
        <v>120</v>
      </c>
      <c r="E165" s="172" t="s">
        <v>292</v>
      </c>
      <c r="F165" s="173" t="s">
        <v>293</v>
      </c>
      <c r="G165" s="174" t="s">
        <v>177</v>
      </c>
      <c r="H165" s="175">
        <v>32.49</v>
      </c>
      <c r="I165" s="176"/>
      <c r="J165" s="177">
        <f>ROUND(I165*H165,2)</f>
        <v>0</v>
      </c>
      <c r="K165" s="173" t="s">
        <v>124</v>
      </c>
      <c r="L165" s="37"/>
      <c r="M165" s="178" t="s">
        <v>19</v>
      </c>
      <c r="N165" s="179" t="s">
        <v>39</v>
      </c>
      <c r="O165" s="62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2" t="s">
        <v>125</v>
      </c>
      <c r="AT165" s="182" t="s">
        <v>120</v>
      </c>
      <c r="AU165" s="182" t="s">
        <v>78</v>
      </c>
      <c r="AY165" s="15" t="s">
        <v>118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5" t="s">
        <v>76</v>
      </c>
      <c r="BK165" s="183">
        <f>ROUND(I165*H165,2)</f>
        <v>0</v>
      </c>
      <c r="BL165" s="15" t="s">
        <v>125</v>
      </c>
      <c r="BM165" s="182" t="s">
        <v>294</v>
      </c>
    </row>
    <row r="166" spans="1:65" s="2" customFormat="1" ht="11.25">
      <c r="A166" s="32"/>
      <c r="B166" s="33"/>
      <c r="C166" s="34"/>
      <c r="D166" s="184" t="s">
        <v>126</v>
      </c>
      <c r="E166" s="34"/>
      <c r="F166" s="185" t="s">
        <v>295</v>
      </c>
      <c r="G166" s="34"/>
      <c r="H166" s="34"/>
      <c r="I166" s="186"/>
      <c r="J166" s="34"/>
      <c r="K166" s="34"/>
      <c r="L166" s="37"/>
      <c r="M166" s="187"/>
      <c r="N166" s="188"/>
      <c r="O166" s="62"/>
      <c r="P166" s="62"/>
      <c r="Q166" s="62"/>
      <c r="R166" s="62"/>
      <c r="S166" s="62"/>
      <c r="T166" s="63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126</v>
      </c>
      <c r="AU166" s="15" t="s">
        <v>78</v>
      </c>
    </row>
    <row r="167" spans="1:65" s="2" customFormat="1" ht="24.2" customHeight="1">
      <c r="A167" s="32"/>
      <c r="B167" s="33"/>
      <c r="C167" s="171" t="s">
        <v>296</v>
      </c>
      <c r="D167" s="171" t="s">
        <v>120</v>
      </c>
      <c r="E167" s="172" t="s">
        <v>297</v>
      </c>
      <c r="F167" s="173" t="s">
        <v>298</v>
      </c>
      <c r="G167" s="174" t="s">
        <v>123</v>
      </c>
      <c r="H167" s="175">
        <v>99.4</v>
      </c>
      <c r="I167" s="176"/>
      <c r="J167" s="177">
        <f>ROUND(I167*H167,2)</f>
        <v>0</v>
      </c>
      <c r="K167" s="173" t="s">
        <v>124</v>
      </c>
      <c r="L167" s="37"/>
      <c r="M167" s="178" t="s">
        <v>19</v>
      </c>
      <c r="N167" s="179" t="s">
        <v>39</v>
      </c>
      <c r="O167" s="62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2" t="s">
        <v>125</v>
      </c>
      <c r="AT167" s="182" t="s">
        <v>120</v>
      </c>
      <c r="AU167" s="182" t="s">
        <v>78</v>
      </c>
      <c r="AY167" s="15" t="s">
        <v>118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5" t="s">
        <v>76</v>
      </c>
      <c r="BK167" s="183">
        <f>ROUND(I167*H167,2)</f>
        <v>0</v>
      </c>
      <c r="BL167" s="15" t="s">
        <v>125</v>
      </c>
      <c r="BM167" s="182" t="s">
        <v>299</v>
      </c>
    </row>
    <row r="168" spans="1:65" s="2" customFormat="1" ht="11.25">
      <c r="A168" s="32"/>
      <c r="B168" s="33"/>
      <c r="C168" s="34"/>
      <c r="D168" s="184" t="s">
        <v>126</v>
      </c>
      <c r="E168" s="34"/>
      <c r="F168" s="185" t="s">
        <v>300</v>
      </c>
      <c r="G168" s="34"/>
      <c r="H168" s="34"/>
      <c r="I168" s="186"/>
      <c r="J168" s="34"/>
      <c r="K168" s="34"/>
      <c r="L168" s="37"/>
      <c r="M168" s="187"/>
      <c r="N168" s="188"/>
      <c r="O168" s="62"/>
      <c r="P168" s="62"/>
      <c r="Q168" s="62"/>
      <c r="R168" s="62"/>
      <c r="S168" s="62"/>
      <c r="T168" s="63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126</v>
      </c>
      <c r="AU168" s="15" t="s">
        <v>78</v>
      </c>
    </row>
    <row r="169" spans="1:65" s="2" customFormat="1" ht="24.2" customHeight="1">
      <c r="A169" s="32"/>
      <c r="B169" s="33"/>
      <c r="C169" s="171" t="s">
        <v>213</v>
      </c>
      <c r="D169" s="171" t="s">
        <v>120</v>
      </c>
      <c r="E169" s="172" t="s">
        <v>301</v>
      </c>
      <c r="F169" s="173" t="s">
        <v>302</v>
      </c>
      <c r="G169" s="174" t="s">
        <v>123</v>
      </c>
      <c r="H169" s="175">
        <v>99.4</v>
      </c>
      <c r="I169" s="176"/>
      <c r="J169" s="177">
        <f>ROUND(I169*H169,2)</f>
        <v>0</v>
      </c>
      <c r="K169" s="173" t="s">
        <v>124</v>
      </c>
      <c r="L169" s="37"/>
      <c r="M169" s="178" t="s">
        <v>19</v>
      </c>
      <c r="N169" s="179" t="s">
        <v>39</v>
      </c>
      <c r="O169" s="62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2" t="s">
        <v>125</v>
      </c>
      <c r="AT169" s="182" t="s">
        <v>120</v>
      </c>
      <c r="AU169" s="182" t="s">
        <v>78</v>
      </c>
      <c r="AY169" s="15" t="s">
        <v>118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76</v>
      </c>
      <c r="BK169" s="183">
        <f>ROUND(I169*H169,2)</f>
        <v>0</v>
      </c>
      <c r="BL169" s="15" t="s">
        <v>125</v>
      </c>
      <c r="BM169" s="182" t="s">
        <v>303</v>
      </c>
    </row>
    <row r="170" spans="1:65" s="2" customFormat="1" ht="11.25">
      <c r="A170" s="32"/>
      <c r="B170" s="33"/>
      <c r="C170" s="34"/>
      <c r="D170" s="184" t="s">
        <v>126</v>
      </c>
      <c r="E170" s="34"/>
      <c r="F170" s="185" t="s">
        <v>304</v>
      </c>
      <c r="G170" s="34"/>
      <c r="H170" s="34"/>
      <c r="I170" s="186"/>
      <c r="J170" s="34"/>
      <c r="K170" s="34"/>
      <c r="L170" s="37"/>
      <c r="M170" s="187"/>
      <c r="N170" s="188"/>
      <c r="O170" s="62"/>
      <c r="P170" s="62"/>
      <c r="Q170" s="62"/>
      <c r="R170" s="62"/>
      <c r="S170" s="62"/>
      <c r="T170" s="63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126</v>
      </c>
      <c r="AU170" s="15" t="s">
        <v>78</v>
      </c>
    </row>
    <row r="171" spans="1:65" s="2" customFormat="1" ht="24.2" customHeight="1">
      <c r="A171" s="32"/>
      <c r="B171" s="33"/>
      <c r="C171" s="171" t="s">
        <v>305</v>
      </c>
      <c r="D171" s="171" t="s">
        <v>120</v>
      </c>
      <c r="E171" s="172" t="s">
        <v>306</v>
      </c>
      <c r="F171" s="173" t="s">
        <v>307</v>
      </c>
      <c r="G171" s="174" t="s">
        <v>177</v>
      </c>
      <c r="H171" s="175">
        <v>67.161000000000001</v>
      </c>
      <c r="I171" s="176"/>
      <c r="J171" s="177">
        <f>ROUND(I171*H171,2)</f>
        <v>0</v>
      </c>
      <c r="K171" s="173" t="s">
        <v>124</v>
      </c>
      <c r="L171" s="37"/>
      <c r="M171" s="178" t="s">
        <v>19</v>
      </c>
      <c r="N171" s="179" t="s">
        <v>39</v>
      </c>
      <c r="O171" s="62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2" t="s">
        <v>125</v>
      </c>
      <c r="AT171" s="182" t="s">
        <v>120</v>
      </c>
      <c r="AU171" s="182" t="s">
        <v>78</v>
      </c>
      <c r="AY171" s="15" t="s">
        <v>118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5" t="s">
        <v>76</v>
      </c>
      <c r="BK171" s="183">
        <f>ROUND(I171*H171,2)</f>
        <v>0</v>
      </c>
      <c r="BL171" s="15" t="s">
        <v>125</v>
      </c>
      <c r="BM171" s="182" t="s">
        <v>308</v>
      </c>
    </row>
    <row r="172" spans="1:65" s="2" customFormat="1" ht="11.25">
      <c r="A172" s="32"/>
      <c r="B172" s="33"/>
      <c r="C172" s="34"/>
      <c r="D172" s="184" t="s">
        <v>126</v>
      </c>
      <c r="E172" s="34"/>
      <c r="F172" s="185" t="s">
        <v>309</v>
      </c>
      <c r="G172" s="34"/>
      <c r="H172" s="34"/>
      <c r="I172" s="186"/>
      <c r="J172" s="34"/>
      <c r="K172" s="34"/>
      <c r="L172" s="37"/>
      <c r="M172" s="187"/>
      <c r="N172" s="188"/>
      <c r="O172" s="62"/>
      <c r="P172" s="62"/>
      <c r="Q172" s="62"/>
      <c r="R172" s="62"/>
      <c r="S172" s="62"/>
      <c r="T172" s="63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126</v>
      </c>
      <c r="AU172" s="15" t="s">
        <v>78</v>
      </c>
    </row>
    <row r="173" spans="1:65" s="2" customFormat="1" ht="24.2" customHeight="1">
      <c r="A173" s="32"/>
      <c r="B173" s="33"/>
      <c r="C173" s="171" t="s">
        <v>217</v>
      </c>
      <c r="D173" s="171" t="s">
        <v>120</v>
      </c>
      <c r="E173" s="172" t="s">
        <v>310</v>
      </c>
      <c r="F173" s="173" t="s">
        <v>311</v>
      </c>
      <c r="G173" s="174" t="s">
        <v>177</v>
      </c>
      <c r="H173" s="175">
        <v>198.74299999999999</v>
      </c>
      <c r="I173" s="176"/>
      <c r="J173" s="177">
        <f>ROUND(I173*H173,2)</f>
        <v>0</v>
      </c>
      <c r="K173" s="173" t="s">
        <v>124</v>
      </c>
      <c r="L173" s="37"/>
      <c r="M173" s="178" t="s">
        <v>19</v>
      </c>
      <c r="N173" s="179" t="s">
        <v>39</v>
      </c>
      <c r="O173" s="62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2" t="s">
        <v>125</v>
      </c>
      <c r="AT173" s="182" t="s">
        <v>120</v>
      </c>
      <c r="AU173" s="182" t="s">
        <v>78</v>
      </c>
      <c r="AY173" s="15" t="s">
        <v>118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5" t="s">
        <v>76</v>
      </c>
      <c r="BK173" s="183">
        <f>ROUND(I173*H173,2)</f>
        <v>0</v>
      </c>
      <c r="BL173" s="15" t="s">
        <v>125</v>
      </c>
      <c r="BM173" s="182" t="s">
        <v>312</v>
      </c>
    </row>
    <row r="174" spans="1:65" s="2" customFormat="1" ht="11.25">
      <c r="A174" s="32"/>
      <c r="B174" s="33"/>
      <c r="C174" s="34"/>
      <c r="D174" s="184" t="s">
        <v>126</v>
      </c>
      <c r="E174" s="34"/>
      <c r="F174" s="185" t="s">
        <v>313</v>
      </c>
      <c r="G174" s="34"/>
      <c r="H174" s="34"/>
      <c r="I174" s="186"/>
      <c r="J174" s="34"/>
      <c r="K174" s="34"/>
      <c r="L174" s="37"/>
      <c r="M174" s="187"/>
      <c r="N174" s="188"/>
      <c r="O174" s="62"/>
      <c r="P174" s="62"/>
      <c r="Q174" s="62"/>
      <c r="R174" s="62"/>
      <c r="S174" s="62"/>
      <c r="T174" s="63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126</v>
      </c>
      <c r="AU174" s="15" t="s">
        <v>78</v>
      </c>
    </row>
    <row r="175" spans="1:65" s="2" customFormat="1" ht="21.75" customHeight="1">
      <c r="A175" s="32"/>
      <c r="B175" s="33"/>
      <c r="C175" s="171" t="s">
        <v>314</v>
      </c>
      <c r="D175" s="171" t="s">
        <v>120</v>
      </c>
      <c r="E175" s="172" t="s">
        <v>315</v>
      </c>
      <c r="F175" s="173" t="s">
        <v>316</v>
      </c>
      <c r="G175" s="174" t="s">
        <v>123</v>
      </c>
      <c r="H175" s="175">
        <v>1713.3</v>
      </c>
      <c r="I175" s="176"/>
      <c r="J175" s="177">
        <f>ROUND(I175*H175,2)</f>
        <v>0</v>
      </c>
      <c r="K175" s="173" t="s">
        <v>124</v>
      </c>
      <c r="L175" s="37"/>
      <c r="M175" s="178" t="s">
        <v>19</v>
      </c>
      <c r="N175" s="179" t="s">
        <v>39</v>
      </c>
      <c r="O175" s="62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2" t="s">
        <v>125</v>
      </c>
      <c r="AT175" s="182" t="s">
        <v>120</v>
      </c>
      <c r="AU175" s="182" t="s">
        <v>78</v>
      </c>
      <c r="AY175" s="15" t="s">
        <v>118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5" t="s">
        <v>76</v>
      </c>
      <c r="BK175" s="183">
        <f>ROUND(I175*H175,2)</f>
        <v>0</v>
      </c>
      <c r="BL175" s="15" t="s">
        <v>125</v>
      </c>
      <c r="BM175" s="182" t="s">
        <v>317</v>
      </c>
    </row>
    <row r="176" spans="1:65" s="2" customFormat="1" ht="11.25">
      <c r="A176" s="32"/>
      <c r="B176" s="33"/>
      <c r="C176" s="34"/>
      <c r="D176" s="184" t="s">
        <v>126</v>
      </c>
      <c r="E176" s="34"/>
      <c r="F176" s="185" t="s">
        <v>318</v>
      </c>
      <c r="G176" s="34"/>
      <c r="H176" s="34"/>
      <c r="I176" s="186"/>
      <c r="J176" s="34"/>
      <c r="K176" s="34"/>
      <c r="L176" s="37"/>
      <c r="M176" s="187"/>
      <c r="N176" s="188"/>
      <c r="O176" s="62"/>
      <c r="P176" s="62"/>
      <c r="Q176" s="62"/>
      <c r="R176" s="62"/>
      <c r="S176" s="62"/>
      <c r="T176" s="63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126</v>
      </c>
      <c r="AU176" s="15" t="s">
        <v>78</v>
      </c>
    </row>
    <row r="177" spans="1:65" s="2" customFormat="1" ht="16.5" customHeight="1">
      <c r="A177" s="32"/>
      <c r="B177" s="33"/>
      <c r="C177" s="171" t="s">
        <v>221</v>
      </c>
      <c r="D177" s="171" t="s">
        <v>120</v>
      </c>
      <c r="E177" s="172" t="s">
        <v>319</v>
      </c>
      <c r="F177" s="173" t="s">
        <v>320</v>
      </c>
      <c r="G177" s="174" t="s">
        <v>163</v>
      </c>
      <c r="H177" s="175">
        <v>685.32</v>
      </c>
      <c r="I177" s="176"/>
      <c r="J177" s="177">
        <f>ROUND(I177*H177,2)</f>
        <v>0</v>
      </c>
      <c r="K177" s="173" t="s">
        <v>124</v>
      </c>
      <c r="L177" s="37"/>
      <c r="M177" s="178" t="s">
        <v>19</v>
      </c>
      <c r="N177" s="179" t="s">
        <v>39</v>
      </c>
      <c r="O177" s="62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2" t="s">
        <v>125</v>
      </c>
      <c r="AT177" s="182" t="s">
        <v>120</v>
      </c>
      <c r="AU177" s="182" t="s">
        <v>78</v>
      </c>
      <c r="AY177" s="15" t="s">
        <v>118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5" t="s">
        <v>76</v>
      </c>
      <c r="BK177" s="183">
        <f>ROUND(I177*H177,2)</f>
        <v>0</v>
      </c>
      <c r="BL177" s="15" t="s">
        <v>125</v>
      </c>
      <c r="BM177" s="182" t="s">
        <v>321</v>
      </c>
    </row>
    <row r="178" spans="1:65" s="2" customFormat="1" ht="11.25">
      <c r="A178" s="32"/>
      <c r="B178" s="33"/>
      <c r="C178" s="34"/>
      <c r="D178" s="184" t="s">
        <v>126</v>
      </c>
      <c r="E178" s="34"/>
      <c r="F178" s="185" t="s">
        <v>322</v>
      </c>
      <c r="G178" s="34"/>
      <c r="H178" s="34"/>
      <c r="I178" s="186"/>
      <c r="J178" s="34"/>
      <c r="K178" s="34"/>
      <c r="L178" s="37"/>
      <c r="M178" s="187"/>
      <c r="N178" s="188"/>
      <c r="O178" s="62"/>
      <c r="P178" s="62"/>
      <c r="Q178" s="62"/>
      <c r="R178" s="62"/>
      <c r="S178" s="62"/>
      <c r="T178" s="63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126</v>
      </c>
      <c r="AU178" s="15" t="s">
        <v>78</v>
      </c>
    </row>
    <row r="179" spans="1:65" s="2" customFormat="1" ht="21.75" customHeight="1">
      <c r="A179" s="32"/>
      <c r="B179" s="33"/>
      <c r="C179" s="171" t="s">
        <v>323</v>
      </c>
      <c r="D179" s="171" t="s">
        <v>120</v>
      </c>
      <c r="E179" s="172" t="s">
        <v>324</v>
      </c>
      <c r="F179" s="173" t="s">
        <v>325</v>
      </c>
      <c r="G179" s="174" t="s">
        <v>163</v>
      </c>
      <c r="H179" s="175">
        <v>12</v>
      </c>
      <c r="I179" s="176"/>
      <c r="J179" s="177">
        <f>ROUND(I179*H179,2)</f>
        <v>0</v>
      </c>
      <c r="K179" s="173" t="s">
        <v>124</v>
      </c>
      <c r="L179" s="37"/>
      <c r="M179" s="178" t="s">
        <v>19</v>
      </c>
      <c r="N179" s="179" t="s">
        <v>39</v>
      </c>
      <c r="O179" s="62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2" t="s">
        <v>125</v>
      </c>
      <c r="AT179" s="182" t="s">
        <v>120</v>
      </c>
      <c r="AU179" s="182" t="s">
        <v>78</v>
      </c>
      <c r="AY179" s="15" t="s">
        <v>118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5" t="s">
        <v>76</v>
      </c>
      <c r="BK179" s="183">
        <f>ROUND(I179*H179,2)</f>
        <v>0</v>
      </c>
      <c r="BL179" s="15" t="s">
        <v>125</v>
      </c>
      <c r="BM179" s="182" t="s">
        <v>326</v>
      </c>
    </row>
    <row r="180" spans="1:65" s="2" customFormat="1" ht="11.25">
      <c r="A180" s="32"/>
      <c r="B180" s="33"/>
      <c r="C180" s="34"/>
      <c r="D180" s="184" t="s">
        <v>126</v>
      </c>
      <c r="E180" s="34"/>
      <c r="F180" s="185" t="s">
        <v>327</v>
      </c>
      <c r="G180" s="34"/>
      <c r="H180" s="34"/>
      <c r="I180" s="186"/>
      <c r="J180" s="34"/>
      <c r="K180" s="34"/>
      <c r="L180" s="37"/>
      <c r="M180" s="187"/>
      <c r="N180" s="188"/>
      <c r="O180" s="62"/>
      <c r="P180" s="62"/>
      <c r="Q180" s="62"/>
      <c r="R180" s="62"/>
      <c r="S180" s="62"/>
      <c r="T180" s="63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126</v>
      </c>
      <c r="AU180" s="15" t="s">
        <v>78</v>
      </c>
    </row>
    <row r="181" spans="1:65" s="2" customFormat="1" ht="21.75" customHeight="1">
      <c r="A181" s="32"/>
      <c r="B181" s="33"/>
      <c r="C181" s="171" t="s">
        <v>226</v>
      </c>
      <c r="D181" s="171" t="s">
        <v>120</v>
      </c>
      <c r="E181" s="172" t="s">
        <v>328</v>
      </c>
      <c r="F181" s="173" t="s">
        <v>329</v>
      </c>
      <c r="G181" s="174" t="s">
        <v>177</v>
      </c>
      <c r="H181" s="175">
        <v>5.056</v>
      </c>
      <c r="I181" s="176"/>
      <c r="J181" s="177">
        <f>ROUND(I181*H181,2)</f>
        <v>0</v>
      </c>
      <c r="K181" s="173" t="s">
        <v>124</v>
      </c>
      <c r="L181" s="37"/>
      <c r="M181" s="178" t="s">
        <v>19</v>
      </c>
      <c r="N181" s="179" t="s">
        <v>39</v>
      </c>
      <c r="O181" s="62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2" t="s">
        <v>125</v>
      </c>
      <c r="AT181" s="182" t="s">
        <v>120</v>
      </c>
      <c r="AU181" s="182" t="s">
        <v>78</v>
      </c>
      <c r="AY181" s="15" t="s">
        <v>118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76</v>
      </c>
      <c r="BK181" s="183">
        <f>ROUND(I181*H181,2)</f>
        <v>0</v>
      </c>
      <c r="BL181" s="15" t="s">
        <v>125</v>
      </c>
      <c r="BM181" s="182" t="s">
        <v>330</v>
      </c>
    </row>
    <row r="182" spans="1:65" s="2" customFormat="1" ht="11.25">
      <c r="A182" s="32"/>
      <c r="B182" s="33"/>
      <c r="C182" s="34"/>
      <c r="D182" s="184" t="s">
        <v>126</v>
      </c>
      <c r="E182" s="34"/>
      <c r="F182" s="185" t="s">
        <v>331</v>
      </c>
      <c r="G182" s="34"/>
      <c r="H182" s="34"/>
      <c r="I182" s="186"/>
      <c r="J182" s="34"/>
      <c r="K182" s="34"/>
      <c r="L182" s="37"/>
      <c r="M182" s="187"/>
      <c r="N182" s="188"/>
      <c r="O182" s="62"/>
      <c r="P182" s="62"/>
      <c r="Q182" s="62"/>
      <c r="R182" s="62"/>
      <c r="S182" s="62"/>
      <c r="T182" s="63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126</v>
      </c>
      <c r="AU182" s="15" t="s">
        <v>78</v>
      </c>
    </row>
    <row r="183" spans="1:65" s="2" customFormat="1" ht="16.5" customHeight="1">
      <c r="A183" s="32"/>
      <c r="B183" s="33"/>
      <c r="C183" s="171" t="s">
        <v>332</v>
      </c>
      <c r="D183" s="171" t="s">
        <v>120</v>
      </c>
      <c r="E183" s="172" t="s">
        <v>333</v>
      </c>
      <c r="F183" s="173" t="s">
        <v>334</v>
      </c>
      <c r="G183" s="174" t="s">
        <v>335</v>
      </c>
      <c r="H183" s="175">
        <v>0.76</v>
      </c>
      <c r="I183" s="176"/>
      <c r="J183" s="177">
        <f>ROUND(I183*H183,2)</f>
        <v>0</v>
      </c>
      <c r="K183" s="173" t="s">
        <v>124</v>
      </c>
      <c r="L183" s="37"/>
      <c r="M183" s="178" t="s">
        <v>19</v>
      </c>
      <c r="N183" s="179" t="s">
        <v>39</v>
      </c>
      <c r="O183" s="62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2" t="s">
        <v>125</v>
      </c>
      <c r="AT183" s="182" t="s">
        <v>120</v>
      </c>
      <c r="AU183" s="182" t="s">
        <v>78</v>
      </c>
      <c r="AY183" s="15" t="s">
        <v>118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5" t="s">
        <v>76</v>
      </c>
      <c r="BK183" s="183">
        <f>ROUND(I183*H183,2)</f>
        <v>0</v>
      </c>
      <c r="BL183" s="15" t="s">
        <v>125</v>
      </c>
      <c r="BM183" s="182" t="s">
        <v>336</v>
      </c>
    </row>
    <row r="184" spans="1:65" s="2" customFormat="1" ht="11.25">
      <c r="A184" s="32"/>
      <c r="B184" s="33"/>
      <c r="C184" s="34"/>
      <c r="D184" s="184" t="s">
        <v>126</v>
      </c>
      <c r="E184" s="34"/>
      <c r="F184" s="185" t="s">
        <v>337</v>
      </c>
      <c r="G184" s="34"/>
      <c r="H184" s="34"/>
      <c r="I184" s="186"/>
      <c r="J184" s="34"/>
      <c r="K184" s="34"/>
      <c r="L184" s="37"/>
      <c r="M184" s="187"/>
      <c r="N184" s="188"/>
      <c r="O184" s="62"/>
      <c r="P184" s="62"/>
      <c r="Q184" s="62"/>
      <c r="R184" s="62"/>
      <c r="S184" s="62"/>
      <c r="T184" s="63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126</v>
      </c>
      <c r="AU184" s="15" t="s">
        <v>78</v>
      </c>
    </row>
    <row r="185" spans="1:65" s="2" customFormat="1" ht="21.75" customHeight="1">
      <c r="A185" s="32"/>
      <c r="B185" s="33"/>
      <c r="C185" s="171" t="s">
        <v>230</v>
      </c>
      <c r="D185" s="171" t="s">
        <v>120</v>
      </c>
      <c r="E185" s="172" t="s">
        <v>338</v>
      </c>
      <c r="F185" s="173" t="s">
        <v>339</v>
      </c>
      <c r="G185" s="174" t="s">
        <v>163</v>
      </c>
      <c r="H185" s="175">
        <v>8</v>
      </c>
      <c r="I185" s="176"/>
      <c r="J185" s="177">
        <f>ROUND(I185*H185,2)</f>
        <v>0</v>
      </c>
      <c r="K185" s="173" t="s">
        <v>124</v>
      </c>
      <c r="L185" s="37"/>
      <c r="M185" s="178" t="s">
        <v>19</v>
      </c>
      <c r="N185" s="179" t="s">
        <v>39</v>
      </c>
      <c r="O185" s="62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2" t="s">
        <v>125</v>
      </c>
      <c r="AT185" s="182" t="s">
        <v>120</v>
      </c>
      <c r="AU185" s="182" t="s">
        <v>78</v>
      </c>
      <c r="AY185" s="15" t="s">
        <v>118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5" t="s">
        <v>76</v>
      </c>
      <c r="BK185" s="183">
        <f>ROUND(I185*H185,2)</f>
        <v>0</v>
      </c>
      <c r="BL185" s="15" t="s">
        <v>125</v>
      </c>
      <c r="BM185" s="182" t="s">
        <v>340</v>
      </c>
    </row>
    <row r="186" spans="1:65" s="2" customFormat="1" ht="11.25">
      <c r="A186" s="32"/>
      <c r="B186" s="33"/>
      <c r="C186" s="34"/>
      <c r="D186" s="184" t="s">
        <v>126</v>
      </c>
      <c r="E186" s="34"/>
      <c r="F186" s="185" t="s">
        <v>341</v>
      </c>
      <c r="G186" s="34"/>
      <c r="H186" s="34"/>
      <c r="I186" s="186"/>
      <c r="J186" s="34"/>
      <c r="K186" s="34"/>
      <c r="L186" s="37"/>
      <c r="M186" s="187"/>
      <c r="N186" s="188"/>
      <c r="O186" s="62"/>
      <c r="P186" s="62"/>
      <c r="Q186" s="62"/>
      <c r="R186" s="62"/>
      <c r="S186" s="62"/>
      <c r="T186" s="63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126</v>
      </c>
      <c r="AU186" s="15" t="s">
        <v>78</v>
      </c>
    </row>
    <row r="187" spans="1:65" s="12" customFormat="1" ht="22.9" customHeight="1">
      <c r="B187" s="155"/>
      <c r="C187" s="156"/>
      <c r="D187" s="157" t="s">
        <v>67</v>
      </c>
      <c r="E187" s="169" t="s">
        <v>141</v>
      </c>
      <c r="F187" s="169" t="s">
        <v>342</v>
      </c>
      <c r="G187" s="156"/>
      <c r="H187" s="156"/>
      <c r="I187" s="159"/>
      <c r="J187" s="170">
        <f>BK187</f>
        <v>0</v>
      </c>
      <c r="K187" s="156"/>
      <c r="L187" s="161"/>
      <c r="M187" s="162"/>
      <c r="N187" s="163"/>
      <c r="O187" s="163"/>
      <c r="P187" s="164">
        <f>SUM(P188:P203)</f>
        <v>0</v>
      </c>
      <c r="Q187" s="163"/>
      <c r="R187" s="164">
        <f>SUM(R188:R203)</f>
        <v>0</v>
      </c>
      <c r="S187" s="163"/>
      <c r="T187" s="165">
        <f>SUM(T188:T203)</f>
        <v>0</v>
      </c>
      <c r="AR187" s="166" t="s">
        <v>76</v>
      </c>
      <c r="AT187" s="167" t="s">
        <v>67</v>
      </c>
      <c r="AU187" s="167" t="s">
        <v>76</v>
      </c>
      <c r="AY187" s="166" t="s">
        <v>118</v>
      </c>
      <c r="BK187" s="168">
        <f>SUM(BK188:BK203)</f>
        <v>0</v>
      </c>
    </row>
    <row r="188" spans="1:65" s="2" customFormat="1" ht="21.75" customHeight="1">
      <c r="A188" s="32"/>
      <c r="B188" s="33"/>
      <c r="C188" s="171" t="s">
        <v>343</v>
      </c>
      <c r="D188" s="171" t="s">
        <v>120</v>
      </c>
      <c r="E188" s="172" t="s">
        <v>344</v>
      </c>
      <c r="F188" s="173" t="s">
        <v>345</v>
      </c>
      <c r="G188" s="174" t="s">
        <v>123</v>
      </c>
      <c r="H188" s="175">
        <v>4039.34</v>
      </c>
      <c r="I188" s="176"/>
      <c r="J188" s="177">
        <f>ROUND(I188*H188,2)</f>
        <v>0</v>
      </c>
      <c r="K188" s="173" t="s">
        <v>124</v>
      </c>
      <c r="L188" s="37"/>
      <c r="M188" s="178" t="s">
        <v>19</v>
      </c>
      <c r="N188" s="179" t="s">
        <v>39</v>
      </c>
      <c r="O188" s="62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2" t="s">
        <v>125</v>
      </c>
      <c r="AT188" s="182" t="s">
        <v>120</v>
      </c>
      <c r="AU188" s="182" t="s">
        <v>78</v>
      </c>
      <c r="AY188" s="15" t="s">
        <v>118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5" t="s">
        <v>76</v>
      </c>
      <c r="BK188" s="183">
        <f>ROUND(I188*H188,2)</f>
        <v>0</v>
      </c>
      <c r="BL188" s="15" t="s">
        <v>125</v>
      </c>
      <c r="BM188" s="182" t="s">
        <v>346</v>
      </c>
    </row>
    <row r="189" spans="1:65" s="2" customFormat="1" ht="11.25">
      <c r="A189" s="32"/>
      <c r="B189" s="33"/>
      <c r="C189" s="34"/>
      <c r="D189" s="184" t="s">
        <v>126</v>
      </c>
      <c r="E189" s="34"/>
      <c r="F189" s="185" t="s">
        <v>347</v>
      </c>
      <c r="G189" s="34"/>
      <c r="H189" s="34"/>
      <c r="I189" s="186"/>
      <c r="J189" s="34"/>
      <c r="K189" s="34"/>
      <c r="L189" s="37"/>
      <c r="M189" s="187"/>
      <c r="N189" s="188"/>
      <c r="O189" s="62"/>
      <c r="P189" s="62"/>
      <c r="Q189" s="62"/>
      <c r="R189" s="62"/>
      <c r="S189" s="62"/>
      <c r="T189" s="63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126</v>
      </c>
      <c r="AU189" s="15" t="s">
        <v>78</v>
      </c>
    </row>
    <row r="190" spans="1:65" s="2" customFormat="1" ht="21.75" customHeight="1">
      <c r="A190" s="32"/>
      <c r="B190" s="33"/>
      <c r="C190" s="171" t="s">
        <v>235</v>
      </c>
      <c r="D190" s="171" t="s">
        <v>120</v>
      </c>
      <c r="E190" s="172" t="s">
        <v>348</v>
      </c>
      <c r="F190" s="173" t="s">
        <v>349</v>
      </c>
      <c r="G190" s="174" t="s">
        <v>123</v>
      </c>
      <c r="H190" s="175">
        <v>4530.3500000000004</v>
      </c>
      <c r="I190" s="176"/>
      <c r="J190" s="177">
        <f>ROUND(I190*H190,2)</f>
        <v>0</v>
      </c>
      <c r="K190" s="173" t="s">
        <v>124</v>
      </c>
      <c r="L190" s="37"/>
      <c r="M190" s="178" t="s">
        <v>19</v>
      </c>
      <c r="N190" s="179" t="s">
        <v>39</v>
      </c>
      <c r="O190" s="62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2" t="s">
        <v>125</v>
      </c>
      <c r="AT190" s="182" t="s">
        <v>120</v>
      </c>
      <c r="AU190" s="182" t="s">
        <v>78</v>
      </c>
      <c r="AY190" s="15" t="s">
        <v>118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5" t="s">
        <v>76</v>
      </c>
      <c r="BK190" s="183">
        <f>ROUND(I190*H190,2)</f>
        <v>0</v>
      </c>
      <c r="BL190" s="15" t="s">
        <v>125</v>
      </c>
      <c r="BM190" s="182" t="s">
        <v>350</v>
      </c>
    </row>
    <row r="191" spans="1:65" s="2" customFormat="1" ht="11.25">
      <c r="A191" s="32"/>
      <c r="B191" s="33"/>
      <c r="C191" s="34"/>
      <c r="D191" s="184" t="s">
        <v>126</v>
      </c>
      <c r="E191" s="34"/>
      <c r="F191" s="185" t="s">
        <v>351</v>
      </c>
      <c r="G191" s="34"/>
      <c r="H191" s="34"/>
      <c r="I191" s="186"/>
      <c r="J191" s="34"/>
      <c r="K191" s="34"/>
      <c r="L191" s="37"/>
      <c r="M191" s="187"/>
      <c r="N191" s="188"/>
      <c r="O191" s="62"/>
      <c r="P191" s="62"/>
      <c r="Q191" s="62"/>
      <c r="R191" s="62"/>
      <c r="S191" s="62"/>
      <c r="T191" s="63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126</v>
      </c>
      <c r="AU191" s="15" t="s">
        <v>78</v>
      </c>
    </row>
    <row r="192" spans="1:65" s="2" customFormat="1" ht="16.5" customHeight="1">
      <c r="A192" s="32"/>
      <c r="B192" s="33"/>
      <c r="C192" s="171" t="s">
        <v>352</v>
      </c>
      <c r="D192" s="171" t="s">
        <v>120</v>
      </c>
      <c r="E192" s="172" t="s">
        <v>353</v>
      </c>
      <c r="F192" s="173" t="s">
        <v>354</v>
      </c>
      <c r="G192" s="174" t="s">
        <v>123</v>
      </c>
      <c r="H192" s="175">
        <v>4039.34</v>
      </c>
      <c r="I192" s="176"/>
      <c r="J192" s="177">
        <f>ROUND(I192*H192,2)</f>
        <v>0</v>
      </c>
      <c r="K192" s="173" t="s">
        <v>124</v>
      </c>
      <c r="L192" s="37"/>
      <c r="M192" s="178" t="s">
        <v>19</v>
      </c>
      <c r="N192" s="179" t="s">
        <v>39</v>
      </c>
      <c r="O192" s="62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2" t="s">
        <v>125</v>
      </c>
      <c r="AT192" s="182" t="s">
        <v>120</v>
      </c>
      <c r="AU192" s="182" t="s">
        <v>78</v>
      </c>
      <c r="AY192" s="15" t="s">
        <v>118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5" t="s">
        <v>76</v>
      </c>
      <c r="BK192" s="183">
        <f>ROUND(I192*H192,2)</f>
        <v>0</v>
      </c>
      <c r="BL192" s="15" t="s">
        <v>125</v>
      </c>
      <c r="BM192" s="182" t="s">
        <v>355</v>
      </c>
    </row>
    <row r="193" spans="1:65" s="2" customFormat="1" ht="11.25">
      <c r="A193" s="32"/>
      <c r="B193" s="33"/>
      <c r="C193" s="34"/>
      <c r="D193" s="184" t="s">
        <v>126</v>
      </c>
      <c r="E193" s="34"/>
      <c r="F193" s="185" t="s">
        <v>356</v>
      </c>
      <c r="G193" s="34"/>
      <c r="H193" s="34"/>
      <c r="I193" s="186"/>
      <c r="J193" s="34"/>
      <c r="K193" s="34"/>
      <c r="L193" s="37"/>
      <c r="M193" s="187"/>
      <c r="N193" s="188"/>
      <c r="O193" s="62"/>
      <c r="P193" s="62"/>
      <c r="Q193" s="62"/>
      <c r="R193" s="62"/>
      <c r="S193" s="62"/>
      <c r="T193" s="63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126</v>
      </c>
      <c r="AU193" s="15" t="s">
        <v>78</v>
      </c>
    </row>
    <row r="194" spans="1:65" s="2" customFormat="1" ht="24.2" customHeight="1">
      <c r="A194" s="32"/>
      <c r="B194" s="33"/>
      <c r="C194" s="171" t="s">
        <v>239</v>
      </c>
      <c r="D194" s="171" t="s">
        <v>120</v>
      </c>
      <c r="E194" s="172" t="s">
        <v>357</v>
      </c>
      <c r="F194" s="173" t="s">
        <v>358</v>
      </c>
      <c r="G194" s="174" t="s">
        <v>123</v>
      </c>
      <c r="H194" s="175">
        <v>3469.31</v>
      </c>
      <c r="I194" s="176"/>
      <c r="J194" s="177">
        <f>ROUND(I194*H194,2)</f>
        <v>0</v>
      </c>
      <c r="K194" s="173" t="s">
        <v>124</v>
      </c>
      <c r="L194" s="37"/>
      <c r="M194" s="178" t="s">
        <v>19</v>
      </c>
      <c r="N194" s="179" t="s">
        <v>39</v>
      </c>
      <c r="O194" s="62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2" t="s">
        <v>125</v>
      </c>
      <c r="AT194" s="182" t="s">
        <v>120</v>
      </c>
      <c r="AU194" s="182" t="s">
        <v>78</v>
      </c>
      <c r="AY194" s="15" t="s">
        <v>118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5" t="s">
        <v>76</v>
      </c>
      <c r="BK194" s="183">
        <f>ROUND(I194*H194,2)</f>
        <v>0</v>
      </c>
      <c r="BL194" s="15" t="s">
        <v>125</v>
      </c>
      <c r="BM194" s="182" t="s">
        <v>359</v>
      </c>
    </row>
    <row r="195" spans="1:65" s="2" customFormat="1" ht="11.25">
      <c r="A195" s="32"/>
      <c r="B195" s="33"/>
      <c r="C195" s="34"/>
      <c r="D195" s="184" t="s">
        <v>126</v>
      </c>
      <c r="E195" s="34"/>
      <c r="F195" s="185" t="s">
        <v>360</v>
      </c>
      <c r="G195" s="34"/>
      <c r="H195" s="34"/>
      <c r="I195" s="186"/>
      <c r="J195" s="34"/>
      <c r="K195" s="34"/>
      <c r="L195" s="37"/>
      <c r="M195" s="187"/>
      <c r="N195" s="188"/>
      <c r="O195" s="62"/>
      <c r="P195" s="62"/>
      <c r="Q195" s="62"/>
      <c r="R195" s="62"/>
      <c r="S195" s="62"/>
      <c r="T195" s="63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126</v>
      </c>
      <c r="AU195" s="15" t="s">
        <v>78</v>
      </c>
    </row>
    <row r="196" spans="1:65" s="2" customFormat="1" ht="21.75" customHeight="1">
      <c r="A196" s="32"/>
      <c r="B196" s="33"/>
      <c r="C196" s="171" t="s">
        <v>361</v>
      </c>
      <c r="D196" s="171" t="s">
        <v>120</v>
      </c>
      <c r="E196" s="172" t="s">
        <v>362</v>
      </c>
      <c r="F196" s="173" t="s">
        <v>363</v>
      </c>
      <c r="G196" s="174" t="s">
        <v>123</v>
      </c>
      <c r="H196" s="175">
        <v>3469.31</v>
      </c>
      <c r="I196" s="176"/>
      <c r="J196" s="177">
        <f>ROUND(I196*H196,2)</f>
        <v>0</v>
      </c>
      <c r="K196" s="173" t="s">
        <v>124</v>
      </c>
      <c r="L196" s="37"/>
      <c r="M196" s="178" t="s">
        <v>19</v>
      </c>
      <c r="N196" s="179" t="s">
        <v>39</v>
      </c>
      <c r="O196" s="62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2" t="s">
        <v>125</v>
      </c>
      <c r="AT196" s="182" t="s">
        <v>120</v>
      </c>
      <c r="AU196" s="182" t="s">
        <v>78</v>
      </c>
      <c r="AY196" s="15" t="s">
        <v>118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5" t="s">
        <v>76</v>
      </c>
      <c r="BK196" s="183">
        <f>ROUND(I196*H196,2)</f>
        <v>0</v>
      </c>
      <c r="BL196" s="15" t="s">
        <v>125</v>
      </c>
      <c r="BM196" s="182" t="s">
        <v>364</v>
      </c>
    </row>
    <row r="197" spans="1:65" s="2" customFormat="1" ht="11.25">
      <c r="A197" s="32"/>
      <c r="B197" s="33"/>
      <c r="C197" s="34"/>
      <c r="D197" s="184" t="s">
        <v>126</v>
      </c>
      <c r="E197" s="34"/>
      <c r="F197" s="185" t="s">
        <v>365</v>
      </c>
      <c r="G197" s="34"/>
      <c r="H197" s="34"/>
      <c r="I197" s="186"/>
      <c r="J197" s="34"/>
      <c r="K197" s="34"/>
      <c r="L197" s="37"/>
      <c r="M197" s="187"/>
      <c r="N197" s="188"/>
      <c r="O197" s="62"/>
      <c r="P197" s="62"/>
      <c r="Q197" s="62"/>
      <c r="R197" s="62"/>
      <c r="S197" s="62"/>
      <c r="T197" s="63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126</v>
      </c>
      <c r="AU197" s="15" t="s">
        <v>78</v>
      </c>
    </row>
    <row r="198" spans="1:65" s="2" customFormat="1" ht="21.75" customHeight="1">
      <c r="A198" s="32"/>
      <c r="B198" s="33"/>
      <c r="C198" s="171" t="s">
        <v>244</v>
      </c>
      <c r="D198" s="171" t="s">
        <v>120</v>
      </c>
      <c r="E198" s="172" t="s">
        <v>366</v>
      </c>
      <c r="F198" s="173" t="s">
        <v>367</v>
      </c>
      <c r="G198" s="174" t="s">
        <v>123</v>
      </c>
      <c r="H198" s="175">
        <v>3659.25</v>
      </c>
      <c r="I198" s="176"/>
      <c r="J198" s="177">
        <f>ROUND(I198*H198,2)</f>
        <v>0</v>
      </c>
      <c r="K198" s="173" t="s">
        <v>124</v>
      </c>
      <c r="L198" s="37"/>
      <c r="M198" s="178" t="s">
        <v>19</v>
      </c>
      <c r="N198" s="179" t="s">
        <v>39</v>
      </c>
      <c r="O198" s="62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2" t="s">
        <v>125</v>
      </c>
      <c r="AT198" s="182" t="s">
        <v>120</v>
      </c>
      <c r="AU198" s="182" t="s">
        <v>78</v>
      </c>
      <c r="AY198" s="15" t="s">
        <v>118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5" t="s">
        <v>76</v>
      </c>
      <c r="BK198" s="183">
        <f>ROUND(I198*H198,2)</f>
        <v>0</v>
      </c>
      <c r="BL198" s="15" t="s">
        <v>125</v>
      </c>
      <c r="BM198" s="182" t="s">
        <v>368</v>
      </c>
    </row>
    <row r="199" spans="1:65" s="2" customFormat="1" ht="11.25">
      <c r="A199" s="32"/>
      <c r="B199" s="33"/>
      <c r="C199" s="34"/>
      <c r="D199" s="184" t="s">
        <v>126</v>
      </c>
      <c r="E199" s="34"/>
      <c r="F199" s="185" t="s">
        <v>369</v>
      </c>
      <c r="G199" s="34"/>
      <c r="H199" s="34"/>
      <c r="I199" s="186"/>
      <c r="J199" s="34"/>
      <c r="K199" s="34"/>
      <c r="L199" s="37"/>
      <c r="M199" s="187"/>
      <c r="N199" s="188"/>
      <c r="O199" s="62"/>
      <c r="P199" s="62"/>
      <c r="Q199" s="62"/>
      <c r="R199" s="62"/>
      <c r="S199" s="62"/>
      <c r="T199" s="63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126</v>
      </c>
      <c r="AU199" s="15" t="s">
        <v>78</v>
      </c>
    </row>
    <row r="200" spans="1:65" s="2" customFormat="1" ht="33" customHeight="1">
      <c r="A200" s="32"/>
      <c r="B200" s="33"/>
      <c r="C200" s="171" t="s">
        <v>370</v>
      </c>
      <c r="D200" s="171" t="s">
        <v>120</v>
      </c>
      <c r="E200" s="172" t="s">
        <v>371</v>
      </c>
      <c r="F200" s="173" t="s">
        <v>372</v>
      </c>
      <c r="G200" s="174" t="s">
        <v>123</v>
      </c>
      <c r="H200" s="175">
        <v>28.58</v>
      </c>
      <c r="I200" s="176"/>
      <c r="J200" s="177">
        <f>ROUND(I200*H200,2)</f>
        <v>0</v>
      </c>
      <c r="K200" s="173" t="s">
        <v>124</v>
      </c>
      <c r="L200" s="37"/>
      <c r="M200" s="178" t="s">
        <v>19</v>
      </c>
      <c r="N200" s="179" t="s">
        <v>39</v>
      </c>
      <c r="O200" s="62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2" t="s">
        <v>125</v>
      </c>
      <c r="AT200" s="182" t="s">
        <v>120</v>
      </c>
      <c r="AU200" s="182" t="s">
        <v>78</v>
      </c>
      <c r="AY200" s="15" t="s">
        <v>118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5" t="s">
        <v>76</v>
      </c>
      <c r="BK200" s="183">
        <f>ROUND(I200*H200,2)</f>
        <v>0</v>
      </c>
      <c r="BL200" s="15" t="s">
        <v>125</v>
      </c>
      <c r="BM200" s="182" t="s">
        <v>373</v>
      </c>
    </row>
    <row r="201" spans="1:65" s="2" customFormat="1" ht="11.25">
      <c r="A201" s="32"/>
      <c r="B201" s="33"/>
      <c r="C201" s="34"/>
      <c r="D201" s="184" t="s">
        <v>126</v>
      </c>
      <c r="E201" s="34"/>
      <c r="F201" s="185" t="s">
        <v>374</v>
      </c>
      <c r="G201" s="34"/>
      <c r="H201" s="34"/>
      <c r="I201" s="186"/>
      <c r="J201" s="34"/>
      <c r="K201" s="34"/>
      <c r="L201" s="37"/>
      <c r="M201" s="187"/>
      <c r="N201" s="188"/>
      <c r="O201" s="62"/>
      <c r="P201" s="62"/>
      <c r="Q201" s="62"/>
      <c r="R201" s="62"/>
      <c r="S201" s="62"/>
      <c r="T201" s="63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126</v>
      </c>
      <c r="AU201" s="15" t="s">
        <v>78</v>
      </c>
    </row>
    <row r="202" spans="1:65" s="2" customFormat="1" ht="24.2" customHeight="1">
      <c r="A202" s="32"/>
      <c r="B202" s="33"/>
      <c r="C202" s="171" t="s">
        <v>248</v>
      </c>
      <c r="D202" s="171" t="s">
        <v>120</v>
      </c>
      <c r="E202" s="172" t="s">
        <v>375</v>
      </c>
      <c r="F202" s="173" t="s">
        <v>376</v>
      </c>
      <c r="G202" s="174" t="s">
        <v>163</v>
      </c>
      <c r="H202" s="175">
        <v>11.4</v>
      </c>
      <c r="I202" s="176"/>
      <c r="J202" s="177">
        <f>ROUND(I202*H202,2)</f>
        <v>0</v>
      </c>
      <c r="K202" s="173" t="s">
        <v>124</v>
      </c>
      <c r="L202" s="37"/>
      <c r="M202" s="178" t="s">
        <v>19</v>
      </c>
      <c r="N202" s="179" t="s">
        <v>39</v>
      </c>
      <c r="O202" s="62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2" t="s">
        <v>125</v>
      </c>
      <c r="AT202" s="182" t="s">
        <v>120</v>
      </c>
      <c r="AU202" s="182" t="s">
        <v>78</v>
      </c>
      <c r="AY202" s="15" t="s">
        <v>118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5" t="s">
        <v>76</v>
      </c>
      <c r="BK202" s="183">
        <f>ROUND(I202*H202,2)</f>
        <v>0</v>
      </c>
      <c r="BL202" s="15" t="s">
        <v>125</v>
      </c>
      <c r="BM202" s="182" t="s">
        <v>377</v>
      </c>
    </row>
    <row r="203" spans="1:65" s="2" customFormat="1" ht="11.25">
      <c r="A203" s="32"/>
      <c r="B203" s="33"/>
      <c r="C203" s="34"/>
      <c r="D203" s="184" t="s">
        <v>126</v>
      </c>
      <c r="E203" s="34"/>
      <c r="F203" s="185" t="s">
        <v>378</v>
      </c>
      <c r="G203" s="34"/>
      <c r="H203" s="34"/>
      <c r="I203" s="186"/>
      <c r="J203" s="34"/>
      <c r="K203" s="34"/>
      <c r="L203" s="37"/>
      <c r="M203" s="187"/>
      <c r="N203" s="188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126</v>
      </c>
      <c r="AU203" s="15" t="s">
        <v>78</v>
      </c>
    </row>
    <row r="204" spans="1:65" s="12" customFormat="1" ht="22.9" customHeight="1">
      <c r="B204" s="155"/>
      <c r="C204" s="156"/>
      <c r="D204" s="157" t="s">
        <v>67</v>
      </c>
      <c r="E204" s="169" t="s">
        <v>160</v>
      </c>
      <c r="F204" s="169" t="s">
        <v>379</v>
      </c>
      <c r="G204" s="156"/>
      <c r="H204" s="156"/>
      <c r="I204" s="159"/>
      <c r="J204" s="170">
        <f>BK204</f>
        <v>0</v>
      </c>
      <c r="K204" s="156"/>
      <c r="L204" s="161"/>
      <c r="M204" s="162"/>
      <c r="N204" s="163"/>
      <c r="O204" s="163"/>
      <c r="P204" s="164">
        <f>SUM(P205:P210)</f>
        <v>0</v>
      </c>
      <c r="Q204" s="163"/>
      <c r="R204" s="164">
        <f>SUM(R205:R210)</f>
        <v>0</v>
      </c>
      <c r="S204" s="163"/>
      <c r="T204" s="165">
        <f>SUM(T205:T210)</f>
        <v>0</v>
      </c>
      <c r="AR204" s="166" t="s">
        <v>76</v>
      </c>
      <c r="AT204" s="167" t="s">
        <v>67</v>
      </c>
      <c r="AU204" s="167" t="s">
        <v>76</v>
      </c>
      <c r="AY204" s="166" t="s">
        <v>118</v>
      </c>
      <c r="BK204" s="168">
        <f>SUM(BK205:BK210)</f>
        <v>0</v>
      </c>
    </row>
    <row r="205" spans="1:65" s="2" customFormat="1" ht="24.2" customHeight="1">
      <c r="A205" s="32"/>
      <c r="B205" s="33"/>
      <c r="C205" s="171" t="s">
        <v>380</v>
      </c>
      <c r="D205" s="171" t="s">
        <v>120</v>
      </c>
      <c r="E205" s="172" t="s">
        <v>381</v>
      </c>
      <c r="F205" s="173" t="s">
        <v>382</v>
      </c>
      <c r="G205" s="174" t="s">
        <v>130</v>
      </c>
      <c r="H205" s="175">
        <v>2</v>
      </c>
      <c r="I205" s="176"/>
      <c r="J205" s="177">
        <f>ROUND(I205*H205,2)</f>
        <v>0</v>
      </c>
      <c r="K205" s="173" t="s">
        <v>124</v>
      </c>
      <c r="L205" s="37"/>
      <c r="M205" s="178" t="s">
        <v>19</v>
      </c>
      <c r="N205" s="179" t="s">
        <v>39</v>
      </c>
      <c r="O205" s="62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2" t="s">
        <v>125</v>
      </c>
      <c r="AT205" s="182" t="s">
        <v>120</v>
      </c>
      <c r="AU205" s="182" t="s">
        <v>78</v>
      </c>
      <c r="AY205" s="15" t="s">
        <v>118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5" t="s">
        <v>76</v>
      </c>
      <c r="BK205" s="183">
        <f>ROUND(I205*H205,2)</f>
        <v>0</v>
      </c>
      <c r="BL205" s="15" t="s">
        <v>125</v>
      </c>
      <c r="BM205" s="182" t="s">
        <v>383</v>
      </c>
    </row>
    <row r="206" spans="1:65" s="2" customFormat="1" ht="11.25">
      <c r="A206" s="32"/>
      <c r="B206" s="33"/>
      <c r="C206" s="34"/>
      <c r="D206" s="184" t="s">
        <v>126</v>
      </c>
      <c r="E206" s="34"/>
      <c r="F206" s="185" t="s">
        <v>384</v>
      </c>
      <c r="G206" s="34"/>
      <c r="H206" s="34"/>
      <c r="I206" s="186"/>
      <c r="J206" s="34"/>
      <c r="K206" s="34"/>
      <c r="L206" s="37"/>
      <c r="M206" s="187"/>
      <c r="N206" s="188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126</v>
      </c>
      <c r="AU206" s="15" t="s">
        <v>78</v>
      </c>
    </row>
    <row r="207" spans="1:65" s="2" customFormat="1" ht="24.2" customHeight="1">
      <c r="A207" s="32"/>
      <c r="B207" s="33"/>
      <c r="C207" s="171" t="s">
        <v>253</v>
      </c>
      <c r="D207" s="171" t="s">
        <v>120</v>
      </c>
      <c r="E207" s="172" t="s">
        <v>385</v>
      </c>
      <c r="F207" s="173" t="s">
        <v>386</v>
      </c>
      <c r="G207" s="174" t="s">
        <v>130</v>
      </c>
      <c r="H207" s="175">
        <v>2</v>
      </c>
      <c r="I207" s="176"/>
      <c r="J207" s="177">
        <f>ROUND(I207*H207,2)</f>
        <v>0</v>
      </c>
      <c r="K207" s="173" t="s">
        <v>124</v>
      </c>
      <c r="L207" s="37"/>
      <c r="M207" s="178" t="s">
        <v>19</v>
      </c>
      <c r="N207" s="179" t="s">
        <v>39</v>
      </c>
      <c r="O207" s="62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2" t="s">
        <v>125</v>
      </c>
      <c r="AT207" s="182" t="s">
        <v>120</v>
      </c>
      <c r="AU207" s="182" t="s">
        <v>78</v>
      </c>
      <c r="AY207" s="15" t="s">
        <v>118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5" t="s">
        <v>76</v>
      </c>
      <c r="BK207" s="183">
        <f>ROUND(I207*H207,2)</f>
        <v>0</v>
      </c>
      <c r="BL207" s="15" t="s">
        <v>125</v>
      </c>
      <c r="BM207" s="182" t="s">
        <v>387</v>
      </c>
    </row>
    <row r="208" spans="1:65" s="2" customFormat="1" ht="11.25">
      <c r="A208" s="32"/>
      <c r="B208" s="33"/>
      <c r="C208" s="34"/>
      <c r="D208" s="184" t="s">
        <v>126</v>
      </c>
      <c r="E208" s="34"/>
      <c r="F208" s="185" t="s">
        <v>388</v>
      </c>
      <c r="G208" s="34"/>
      <c r="H208" s="34"/>
      <c r="I208" s="186"/>
      <c r="J208" s="34"/>
      <c r="K208" s="34"/>
      <c r="L208" s="37"/>
      <c r="M208" s="187"/>
      <c r="N208" s="188"/>
      <c r="O208" s="62"/>
      <c r="P208" s="62"/>
      <c r="Q208" s="62"/>
      <c r="R208" s="62"/>
      <c r="S208" s="62"/>
      <c r="T208" s="63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126</v>
      </c>
      <c r="AU208" s="15" t="s">
        <v>78</v>
      </c>
    </row>
    <row r="209" spans="1:65" s="2" customFormat="1" ht="24.2" customHeight="1">
      <c r="A209" s="32"/>
      <c r="B209" s="33"/>
      <c r="C209" s="171" t="s">
        <v>389</v>
      </c>
      <c r="D209" s="171" t="s">
        <v>120</v>
      </c>
      <c r="E209" s="172" t="s">
        <v>390</v>
      </c>
      <c r="F209" s="173" t="s">
        <v>391</v>
      </c>
      <c r="G209" s="174" t="s">
        <v>177</v>
      </c>
      <c r="H209" s="175">
        <v>34.81</v>
      </c>
      <c r="I209" s="176"/>
      <c r="J209" s="177">
        <f>ROUND(I209*H209,2)</f>
        <v>0</v>
      </c>
      <c r="K209" s="173" t="s">
        <v>124</v>
      </c>
      <c r="L209" s="37"/>
      <c r="M209" s="178" t="s">
        <v>19</v>
      </c>
      <c r="N209" s="179" t="s">
        <v>39</v>
      </c>
      <c r="O209" s="62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2" t="s">
        <v>125</v>
      </c>
      <c r="AT209" s="182" t="s">
        <v>120</v>
      </c>
      <c r="AU209" s="182" t="s">
        <v>78</v>
      </c>
      <c r="AY209" s="15" t="s">
        <v>118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5" t="s">
        <v>76</v>
      </c>
      <c r="BK209" s="183">
        <f>ROUND(I209*H209,2)</f>
        <v>0</v>
      </c>
      <c r="BL209" s="15" t="s">
        <v>125</v>
      </c>
      <c r="BM209" s="182" t="s">
        <v>392</v>
      </c>
    </row>
    <row r="210" spans="1:65" s="2" customFormat="1" ht="11.25">
      <c r="A210" s="32"/>
      <c r="B210" s="33"/>
      <c r="C210" s="34"/>
      <c r="D210" s="184" t="s">
        <v>126</v>
      </c>
      <c r="E210" s="34"/>
      <c r="F210" s="185" t="s">
        <v>393</v>
      </c>
      <c r="G210" s="34"/>
      <c r="H210" s="34"/>
      <c r="I210" s="186"/>
      <c r="J210" s="34"/>
      <c r="K210" s="34"/>
      <c r="L210" s="37"/>
      <c r="M210" s="187"/>
      <c r="N210" s="188"/>
      <c r="O210" s="62"/>
      <c r="P210" s="62"/>
      <c r="Q210" s="62"/>
      <c r="R210" s="62"/>
      <c r="S210" s="62"/>
      <c r="T210" s="63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126</v>
      </c>
      <c r="AU210" s="15" t="s">
        <v>78</v>
      </c>
    </row>
    <row r="211" spans="1:65" s="12" customFormat="1" ht="22.9" customHeight="1">
      <c r="B211" s="155"/>
      <c r="C211" s="156"/>
      <c r="D211" s="157" t="s">
        <v>67</v>
      </c>
      <c r="E211" s="169" t="s">
        <v>394</v>
      </c>
      <c r="F211" s="169" t="s">
        <v>395</v>
      </c>
      <c r="G211" s="156"/>
      <c r="H211" s="156"/>
      <c r="I211" s="159"/>
      <c r="J211" s="170">
        <f>BK211</f>
        <v>0</v>
      </c>
      <c r="K211" s="156"/>
      <c r="L211" s="161"/>
      <c r="M211" s="162"/>
      <c r="N211" s="163"/>
      <c r="O211" s="163"/>
      <c r="P211" s="164">
        <f>SUM(P212:P221)</f>
        <v>0</v>
      </c>
      <c r="Q211" s="163"/>
      <c r="R211" s="164">
        <f>SUM(R212:R221)</f>
        <v>0</v>
      </c>
      <c r="S211" s="163"/>
      <c r="T211" s="165">
        <f>SUM(T212:T221)</f>
        <v>0</v>
      </c>
      <c r="AR211" s="166" t="s">
        <v>76</v>
      </c>
      <c r="AT211" s="167" t="s">
        <v>67</v>
      </c>
      <c r="AU211" s="167" t="s">
        <v>76</v>
      </c>
      <c r="AY211" s="166" t="s">
        <v>118</v>
      </c>
      <c r="BK211" s="168">
        <f>SUM(BK212:BK221)</f>
        <v>0</v>
      </c>
    </row>
    <row r="212" spans="1:65" s="2" customFormat="1" ht="16.5" customHeight="1">
      <c r="A212" s="32"/>
      <c r="B212" s="33"/>
      <c r="C212" s="171" t="s">
        <v>257</v>
      </c>
      <c r="D212" s="171" t="s">
        <v>120</v>
      </c>
      <c r="E212" s="172" t="s">
        <v>396</v>
      </c>
      <c r="F212" s="173" t="s">
        <v>397</v>
      </c>
      <c r="G212" s="174" t="s">
        <v>335</v>
      </c>
      <c r="H212" s="175">
        <v>93.921999999999997</v>
      </c>
      <c r="I212" s="176"/>
      <c r="J212" s="177">
        <f>ROUND(I212*H212,2)</f>
        <v>0</v>
      </c>
      <c r="K212" s="173" t="s">
        <v>124</v>
      </c>
      <c r="L212" s="37"/>
      <c r="M212" s="178" t="s">
        <v>19</v>
      </c>
      <c r="N212" s="179" t="s">
        <v>39</v>
      </c>
      <c r="O212" s="62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2" t="s">
        <v>125</v>
      </c>
      <c r="AT212" s="182" t="s">
        <v>120</v>
      </c>
      <c r="AU212" s="182" t="s">
        <v>78</v>
      </c>
      <c r="AY212" s="15" t="s">
        <v>118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5" t="s">
        <v>76</v>
      </c>
      <c r="BK212" s="183">
        <f>ROUND(I212*H212,2)</f>
        <v>0</v>
      </c>
      <c r="BL212" s="15" t="s">
        <v>125</v>
      </c>
      <c r="BM212" s="182" t="s">
        <v>398</v>
      </c>
    </row>
    <row r="213" spans="1:65" s="2" customFormat="1" ht="11.25">
      <c r="A213" s="32"/>
      <c r="B213" s="33"/>
      <c r="C213" s="34"/>
      <c r="D213" s="184" t="s">
        <v>126</v>
      </c>
      <c r="E213" s="34"/>
      <c r="F213" s="185" t="s">
        <v>399</v>
      </c>
      <c r="G213" s="34"/>
      <c r="H213" s="34"/>
      <c r="I213" s="186"/>
      <c r="J213" s="34"/>
      <c r="K213" s="34"/>
      <c r="L213" s="37"/>
      <c r="M213" s="187"/>
      <c r="N213" s="188"/>
      <c r="O213" s="62"/>
      <c r="P213" s="62"/>
      <c r="Q213" s="62"/>
      <c r="R213" s="62"/>
      <c r="S213" s="62"/>
      <c r="T213" s="63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126</v>
      </c>
      <c r="AU213" s="15" t="s">
        <v>78</v>
      </c>
    </row>
    <row r="214" spans="1:65" s="2" customFormat="1" ht="21.75" customHeight="1">
      <c r="A214" s="32"/>
      <c r="B214" s="33"/>
      <c r="C214" s="171" t="s">
        <v>400</v>
      </c>
      <c r="D214" s="171" t="s">
        <v>120</v>
      </c>
      <c r="E214" s="172" t="s">
        <v>401</v>
      </c>
      <c r="F214" s="173" t="s">
        <v>402</v>
      </c>
      <c r="G214" s="174" t="s">
        <v>335</v>
      </c>
      <c r="H214" s="175">
        <v>93.921999999999997</v>
      </c>
      <c r="I214" s="176"/>
      <c r="J214" s="177">
        <f>ROUND(I214*H214,2)</f>
        <v>0</v>
      </c>
      <c r="K214" s="173" t="s">
        <v>124</v>
      </c>
      <c r="L214" s="37"/>
      <c r="M214" s="178" t="s">
        <v>19</v>
      </c>
      <c r="N214" s="179" t="s">
        <v>39</v>
      </c>
      <c r="O214" s="62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2" t="s">
        <v>125</v>
      </c>
      <c r="AT214" s="182" t="s">
        <v>120</v>
      </c>
      <c r="AU214" s="182" t="s">
        <v>78</v>
      </c>
      <c r="AY214" s="15" t="s">
        <v>118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76</v>
      </c>
      <c r="BK214" s="183">
        <f>ROUND(I214*H214,2)</f>
        <v>0</v>
      </c>
      <c r="BL214" s="15" t="s">
        <v>125</v>
      </c>
      <c r="BM214" s="182" t="s">
        <v>403</v>
      </c>
    </row>
    <row r="215" spans="1:65" s="2" customFormat="1" ht="11.25">
      <c r="A215" s="32"/>
      <c r="B215" s="33"/>
      <c r="C215" s="34"/>
      <c r="D215" s="184" t="s">
        <v>126</v>
      </c>
      <c r="E215" s="34"/>
      <c r="F215" s="185" t="s">
        <v>404</v>
      </c>
      <c r="G215" s="34"/>
      <c r="H215" s="34"/>
      <c r="I215" s="186"/>
      <c r="J215" s="34"/>
      <c r="K215" s="34"/>
      <c r="L215" s="37"/>
      <c r="M215" s="187"/>
      <c r="N215" s="188"/>
      <c r="O215" s="62"/>
      <c r="P215" s="62"/>
      <c r="Q215" s="62"/>
      <c r="R215" s="62"/>
      <c r="S215" s="62"/>
      <c r="T215" s="63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126</v>
      </c>
      <c r="AU215" s="15" t="s">
        <v>78</v>
      </c>
    </row>
    <row r="216" spans="1:65" s="2" customFormat="1" ht="16.5" customHeight="1">
      <c r="A216" s="32"/>
      <c r="B216" s="33"/>
      <c r="C216" s="171" t="s">
        <v>262</v>
      </c>
      <c r="D216" s="171" t="s">
        <v>120</v>
      </c>
      <c r="E216" s="172" t="s">
        <v>405</v>
      </c>
      <c r="F216" s="173" t="s">
        <v>406</v>
      </c>
      <c r="G216" s="174" t="s">
        <v>335</v>
      </c>
      <c r="H216" s="175">
        <v>93.921999999999997</v>
      </c>
      <c r="I216" s="176"/>
      <c r="J216" s="177">
        <f>ROUND(I216*H216,2)</f>
        <v>0</v>
      </c>
      <c r="K216" s="173" t="s">
        <v>124</v>
      </c>
      <c r="L216" s="37"/>
      <c r="M216" s="178" t="s">
        <v>19</v>
      </c>
      <c r="N216" s="179" t="s">
        <v>39</v>
      </c>
      <c r="O216" s="62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2" t="s">
        <v>125</v>
      </c>
      <c r="AT216" s="182" t="s">
        <v>120</v>
      </c>
      <c r="AU216" s="182" t="s">
        <v>78</v>
      </c>
      <c r="AY216" s="15" t="s">
        <v>118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5" t="s">
        <v>76</v>
      </c>
      <c r="BK216" s="183">
        <f>ROUND(I216*H216,2)</f>
        <v>0</v>
      </c>
      <c r="BL216" s="15" t="s">
        <v>125</v>
      </c>
      <c r="BM216" s="182" t="s">
        <v>407</v>
      </c>
    </row>
    <row r="217" spans="1:65" s="2" customFormat="1" ht="11.25">
      <c r="A217" s="32"/>
      <c r="B217" s="33"/>
      <c r="C217" s="34"/>
      <c r="D217" s="184" t="s">
        <v>126</v>
      </c>
      <c r="E217" s="34"/>
      <c r="F217" s="185" t="s">
        <v>408</v>
      </c>
      <c r="G217" s="34"/>
      <c r="H217" s="34"/>
      <c r="I217" s="186"/>
      <c r="J217" s="34"/>
      <c r="K217" s="34"/>
      <c r="L217" s="37"/>
      <c r="M217" s="187"/>
      <c r="N217" s="188"/>
      <c r="O217" s="62"/>
      <c r="P217" s="62"/>
      <c r="Q217" s="62"/>
      <c r="R217" s="62"/>
      <c r="S217" s="62"/>
      <c r="T217" s="63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126</v>
      </c>
      <c r="AU217" s="15" t="s">
        <v>78</v>
      </c>
    </row>
    <row r="218" spans="1:65" s="2" customFormat="1" ht="16.5" customHeight="1">
      <c r="A218" s="32"/>
      <c r="B218" s="33"/>
      <c r="C218" s="171" t="s">
        <v>409</v>
      </c>
      <c r="D218" s="171" t="s">
        <v>120</v>
      </c>
      <c r="E218" s="172" t="s">
        <v>410</v>
      </c>
      <c r="F218" s="173" t="s">
        <v>411</v>
      </c>
      <c r="G218" s="174" t="s">
        <v>163</v>
      </c>
      <c r="H218" s="175">
        <v>16</v>
      </c>
      <c r="I218" s="176"/>
      <c r="J218" s="177">
        <f>ROUND(I218*H218,2)</f>
        <v>0</v>
      </c>
      <c r="K218" s="173" t="s">
        <v>124</v>
      </c>
      <c r="L218" s="37"/>
      <c r="M218" s="178" t="s">
        <v>19</v>
      </c>
      <c r="N218" s="179" t="s">
        <v>39</v>
      </c>
      <c r="O218" s="62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2" t="s">
        <v>125</v>
      </c>
      <c r="AT218" s="182" t="s">
        <v>120</v>
      </c>
      <c r="AU218" s="182" t="s">
        <v>78</v>
      </c>
      <c r="AY218" s="15" t="s">
        <v>118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5" t="s">
        <v>76</v>
      </c>
      <c r="BK218" s="183">
        <f>ROUND(I218*H218,2)</f>
        <v>0</v>
      </c>
      <c r="BL218" s="15" t="s">
        <v>125</v>
      </c>
      <c r="BM218" s="182" t="s">
        <v>412</v>
      </c>
    </row>
    <row r="219" spans="1:65" s="2" customFormat="1" ht="11.25">
      <c r="A219" s="32"/>
      <c r="B219" s="33"/>
      <c r="C219" s="34"/>
      <c r="D219" s="184" t="s">
        <v>126</v>
      </c>
      <c r="E219" s="34"/>
      <c r="F219" s="185" t="s">
        <v>413</v>
      </c>
      <c r="G219" s="34"/>
      <c r="H219" s="34"/>
      <c r="I219" s="186"/>
      <c r="J219" s="34"/>
      <c r="K219" s="34"/>
      <c r="L219" s="37"/>
      <c r="M219" s="187"/>
      <c r="N219" s="188"/>
      <c r="O219" s="62"/>
      <c r="P219" s="62"/>
      <c r="Q219" s="62"/>
      <c r="R219" s="62"/>
      <c r="S219" s="62"/>
      <c r="T219" s="63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126</v>
      </c>
      <c r="AU219" s="15" t="s">
        <v>78</v>
      </c>
    </row>
    <row r="220" spans="1:65" s="2" customFormat="1" ht="16.5" customHeight="1">
      <c r="A220" s="32"/>
      <c r="B220" s="33"/>
      <c r="C220" s="171" t="s">
        <v>266</v>
      </c>
      <c r="D220" s="171" t="s">
        <v>120</v>
      </c>
      <c r="E220" s="172" t="s">
        <v>414</v>
      </c>
      <c r="F220" s="173" t="s">
        <v>415</v>
      </c>
      <c r="G220" s="174" t="s">
        <v>335</v>
      </c>
      <c r="H220" s="175">
        <v>93.921999999999997</v>
      </c>
      <c r="I220" s="176"/>
      <c r="J220" s="177">
        <f>ROUND(I220*H220,2)</f>
        <v>0</v>
      </c>
      <c r="K220" s="173" t="s">
        <v>124</v>
      </c>
      <c r="L220" s="37"/>
      <c r="M220" s="178" t="s">
        <v>19</v>
      </c>
      <c r="N220" s="179" t="s">
        <v>39</v>
      </c>
      <c r="O220" s="62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2" t="s">
        <v>125</v>
      </c>
      <c r="AT220" s="182" t="s">
        <v>120</v>
      </c>
      <c r="AU220" s="182" t="s">
        <v>78</v>
      </c>
      <c r="AY220" s="15" t="s">
        <v>118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5" t="s">
        <v>76</v>
      </c>
      <c r="BK220" s="183">
        <f>ROUND(I220*H220,2)</f>
        <v>0</v>
      </c>
      <c r="BL220" s="15" t="s">
        <v>125</v>
      </c>
      <c r="BM220" s="182" t="s">
        <v>416</v>
      </c>
    </row>
    <row r="221" spans="1:65" s="2" customFormat="1" ht="11.25">
      <c r="A221" s="32"/>
      <c r="B221" s="33"/>
      <c r="C221" s="34"/>
      <c r="D221" s="184" t="s">
        <v>126</v>
      </c>
      <c r="E221" s="34"/>
      <c r="F221" s="185" t="s">
        <v>417</v>
      </c>
      <c r="G221" s="34"/>
      <c r="H221" s="34"/>
      <c r="I221" s="186"/>
      <c r="J221" s="34"/>
      <c r="K221" s="34"/>
      <c r="L221" s="37"/>
      <c r="M221" s="187"/>
      <c r="N221" s="188"/>
      <c r="O221" s="62"/>
      <c r="P221" s="62"/>
      <c r="Q221" s="62"/>
      <c r="R221" s="62"/>
      <c r="S221" s="62"/>
      <c r="T221" s="63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126</v>
      </c>
      <c r="AU221" s="15" t="s">
        <v>78</v>
      </c>
    </row>
    <row r="222" spans="1:65" s="12" customFormat="1" ht="22.9" customHeight="1">
      <c r="B222" s="155"/>
      <c r="C222" s="156"/>
      <c r="D222" s="157" t="s">
        <v>67</v>
      </c>
      <c r="E222" s="169" t="s">
        <v>418</v>
      </c>
      <c r="F222" s="169" t="s">
        <v>419</v>
      </c>
      <c r="G222" s="156"/>
      <c r="H222" s="156"/>
      <c r="I222" s="159"/>
      <c r="J222" s="170">
        <f>BK222</f>
        <v>0</v>
      </c>
      <c r="K222" s="156"/>
      <c r="L222" s="161"/>
      <c r="M222" s="162"/>
      <c r="N222" s="163"/>
      <c r="O222" s="163"/>
      <c r="P222" s="164">
        <f>SUM(P223:P226)</f>
        <v>0</v>
      </c>
      <c r="Q222" s="163"/>
      <c r="R222" s="164">
        <f>SUM(R223:R226)</f>
        <v>0</v>
      </c>
      <c r="S222" s="163"/>
      <c r="T222" s="165">
        <f>SUM(T223:T226)</f>
        <v>0</v>
      </c>
      <c r="AR222" s="166" t="s">
        <v>76</v>
      </c>
      <c r="AT222" s="167" t="s">
        <v>67</v>
      </c>
      <c r="AU222" s="167" t="s">
        <v>76</v>
      </c>
      <c r="AY222" s="166" t="s">
        <v>118</v>
      </c>
      <c r="BK222" s="168">
        <f>SUM(BK223:BK226)</f>
        <v>0</v>
      </c>
    </row>
    <row r="223" spans="1:65" s="2" customFormat="1" ht="16.5" customHeight="1">
      <c r="A223" s="32"/>
      <c r="B223" s="33"/>
      <c r="C223" s="171" t="s">
        <v>420</v>
      </c>
      <c r="D223" s="171" t="s">
        <v>120</v>
      </c>
      <c r="E223" s="172" t="s">
        <v>421</v>
      </c>
      <c r="F223" s="173" t="s">
        <v>422</v>
      </c>
      <c r="G223" s="174" t="s">
        <v>335</v>
      </c>
      <c r="H223" s="175">
        <v>3899.0509999999999</v>
      </c>
      <c r="I223" s="176"/>
      <c r="J223" s="177">
        <f>ROUND(I223*H223,2)</f>
        <v>0</v>
      </c>
      <c r="K223" s="173" t="s">
        <v>124</v>
      </c>
      <c r="L223" s="37"/>
      <c r="M223" s="178" t="s">
        <v>19</v>
      </c>
      <c r="N223" s="179" t="s">
        <v>39</v>
      </c>
      <c r="O223" s="62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2" t="s">
        <v>125</v>
      </c>
      <c r="AT223" s="182" t="s">
        <v>120</v>
      </c>
      <c r="AU223" s="182" t="s">
        <v>78</v>
      </c>
      <c r="AY223" s="15" t="s">
        <v>118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5" t="s">
        <v>76</v>
      </c>
      <c r="BK223" s="183">
        <f>ROUND(I223*H223,2)</f>
        <v>0</v>
      </c>
      <c r="BL223" s="15" t="s">
        <v>125</v>
      </c>
      <c r="BM223" s="182" t="s">
        <v>423</v>
      </c>
    </row>
    <row r="224" spans="1:65" s="2" customFormat="1" ht="11.25">
      <c r="A224" s="32"/>
      <c r="B224" s="33"/>
      <c r="C224" s="34"/>
      <c r="D224" s="184" t="s">
        <v>126</v>
      </c>
      <c r="E224" s="34"/>
      <c r="F224" s="185" t="s">
        <v>424</v>
      </c>
      <c r="G224" s="34"/>
      <c r="H224" s="34"/>
      <c r="I224" s="186"/>
      <c r="J224" s="34"/>
      <c r="K224" s="34"/>
      <c r="L224" s="37"/>
      <c r="M224" s="187"/>
      <c r="N224" s="188"/>
      <c r="O224" s="62"/>
      <c r="P224" s="62"/>
      <c r="Q224" s="62"/>
      <c r="R224" s="62"/>
      <c r="S224" s="62"/>
      <c r="T224" s="63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126</v>
      </c>
      <c r="AU224" s="15" t="s">
        <v>78</v>
      </c>
    </row>
    <row r="225" spans="1:65" s="2" customFormat="1" ht="21.75" customHeight="1">
      <c r="A225" s="32"/>
      <c r="B225" s="33"/>
      <c r="C225" s="171" t="s">
        <v>271</v>
      </c>
      <c r="D225" s="171" t="s">
        <v>120</v>
      </c>
      <c r="E225" s="172" t="s">
        <v>425</v>
      </c>
      <c r="F225" s="173" t="s">
        <v>426</v>
      </c>
      <c r="G225" s="174" t="s">
        <v>335</v>
      </c>
      <c r="H225" s="175">
        <v>3899.0509999999999</v>
      </c>
      <c r="I225" s="176"/>
      <c r="J225" s="177">
        <f>ROUND(I225*H225,2)</f>
        <v>0</v>
      </c>
      <c r="K225" s="173" t="s">
        <v>124</v>
      </c>
      <c r="L225" s="37"/>
      <c r="M225" s="178" t="s">
        <v>19</v>
      </c>
      <c r="N225" s="179" t="s">
        <v>39</v>
      </c>
      <c r="O225" s="62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82" t="s">
        <v>125</v>
      </c>
      <c r="AT225" s="182" t="s">
        <v>120</v>
      </c>
      <c r="AU225" s="182" t="s">
        <v>78</v>
      </c>
      <c r="AY225" s="15" t="s">
        <v>118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5" t="s">
        <v>76</v>
      </c>
      <c r="BK225" s="183">
        <f>ROUND(I225*H225,2)</f>
        <v>0</v>
      </c>
      <c r="BL225" s="15" t="s">
        <v>125</v>
      </c>
      <c r="BM225" s="182" t="s">
        <v>427</v>
      </c>
    </row>
    <row r="226" spans="1:65" s="2" customFormat="1" ht="11.25">
      <c r="A226" s="32"/>
      <c r="B226" s="33"/>
      <c r="C226" s="34"/>
      <c r="D226" s="184" t="s">
        <v>126</v>
      </c>
      <c r="E226" s="34"/>
      <c r="F226" s="185" t="s">
        <v>428</v>
      </c>
      <c r="G226" s="34"/>
      <c r="H226" s="34"/>
      <c r="I226" s="186"/>
      <c r="J226" s="34"/>
      <c r="K226" s="34"/>
      <c r="L226" s="37"/>
      <c r="M226" s="187"/>
      <c r="N226" s="188"/>
      <c r="O226" s="62"/>
      <c r="P226" s="62"/>
      <c r="Q226" s="62"/>
      <c r="R226" s="62"/>
      <c r="S226" s="62"/>
      <c r="T226" s="63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5" t="s">
        <v>126</v>
      </c>
      <c r="AU226" s="15" t="s">
        <v>78</v>
      </c>
    </row>
    <row r="227" spans="1:65" s="12" customFormat="1" ht="25.9" customHeight="1">
      <c r="B227" s="155"/>
      <c r="C227" s="156"/>
      <c r="D227" s="157" t="s">
        <v>67</v>
      </c>
      <c r="E227" s="158" t="s">
        <v>429</v>
      </c>
      <c r="F227" s="158" t="s">
        <v>430</v>
      </c>
      <c r="G227" s="156"/>
      <c r="H227" s="156"/>
      <c r="I227" s="159"/>
      <c r="J227" s="160">
        <f>BK227</f>
        <v>0</v>
      </c>
      <c r="K227" s="156"/>
      <c r="L227" s="161"/>
      <c r="M227" s="162"/>
      <c r="N227" s="163"/>
      <c r="O227" s="163"/>
      <c r="P227" s="164">
        <f>SUM(P228:P248)</f>
        <v>0</v>
      </c>
      <c r="Q227" s="163"/>
      <c r="R227" s="164">
        <f>SUM(R228:R248)</f>
        <v>0</v>
      </c>
      <c r="S227" s="163"/>
      <c r="T227" s="165">
        <f>SUM(T228:T248)</f>
        <v>0</v>
      </c>
      <c r="AR227" s="166" t="s">
        <v>125</v>
      </c>
      <c r="AT227" s="167" t="s">
        <v>67</v>
      </c>
      <c r="AU227" s="167" t="s">
        <v>68</v>
      </c>
      <c r="AY227" s="166" t="s">
        <v>118</v>
      </c>
      <c r="BK227" s="168">
        <f>SUM(BK228:BK248)</f>
        <v>0</v>
      </c>
    </row>
    <row r="228" spans="1:65" s="2" customFormat="1" ht="16.5" customHeight="1">
      <c r="A228" s="32"/>
      <c r="B228" s="33"/>
      <c r="C228" s="171" t="s">
        <v>431</v>
      </c>
      <c r="D228" s="171" t="s">
        <v>120</v>
      </c>
      <c r="E228" s="172" t="s">
        <v>432</v>
      </c>
      <c r="F228" s="173" t="s">
        <v>433</v>
      </c>
      <c r="G228" s="174" t="s">
        <v>123</v>
      </c>
      <c r="H228" s="175">
        <v>1885</v>
      </c>
      <c r="I228" s="176"/>
      <c r="J228" s="177">
        <f>ROUND(I228*H228,2)</f>
        <v>0</v>
      </c>
      <c r="K228" s="173" t="s">
        <v>124</v>
      </c>
      <c r="L228" s="37"/>
      <c r="M228" s="178" t="s">
        <v>19</v>
      </c>
      <c r="N228" s="179" t="s">
        <v>39</v>
      </c>
      <c r="O228" s="62"/>
      <c r="P228" s="180">
        <f>O228*H228</f>
        <v>0</v>
      </c>
      <c r="Q228" s="180">
        <v>0</v>
      </c>
      <c r="R228" s="180">
        <f>Q228*H228</f>
        <v>0</v>
      </c>
      <c r="S228" s="180">
        <v>0</v>
      </c>
      <c r="T228" s="18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82" t="s">
        <v>434</v>
      </c>
      <c r="AT228" s="182" t="s">
        <v>120</v>
      </c>
      <c r="AU228" s="182" t="s">
        <v>76</v>
      </c>
      <c r="AY228" s="15" t="s">
        <v>118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5" t="s">
        <v>76</v>
      </c>
      <c r="BK228" s="183">
        <f>ROUND(I228*H228,2)</f>
        <v>0</v>
      </c>
      <c r="BL228" s="15" t="s">
        <v>434</v>
      </c>
      <c r="BM228" s="182" t="s">
        <v>435</v>
      </c>
    </row>
    <row r="229" spans="1:65" s="2" customFormat="1" ht="11.25">
      <c r="A229" s="32"/>
      <c r="B229" s="33"/>
      <c r="C229" s="34"/>
      <c r="D229" s="184" t="s">
        <v>126</v>
      </c>
      <c r="E229" s="34"/>
      <c r="F229" s="185" t="s">
        <v>436</v>
      </c>
      <c r="G229" s="34"/>
      <c r="H229" s="34"/>
      <c r="I229" s="186"/>
      <c r="J229" s="34"/>
      <c r="K229" s="34"/>
      <c r="L229" s="37"/>
      <c r="M229" s="187"/>
      <c r="N229" s="188"/>
      <c r="O229" s="62"/>
      <c r="P229" s="62"/>
      <c r="Q229" s="62"/>
      <c r="R229" s="62"/>
      <c r="S229" s="62"/>
      <c r="T229" s="63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5" t="s">
        <v>126</v>
      </c>
      <c r="AU229" s="15" t="s">
        <v>76</v>
      </c>
    </row>
    <row r="230" spans="1:65" s="2" customFormat="1" ht="16.5" customHeight="1">
      <c r="A230" s="32"/>
      <c r="B230" s="33"/>
      <c r="C230" s="171" t="s">
        <v>275</v>
      </c>
      <c r="D230" s="171" t="s">
        <v>120</v>
      </c>
      <c r="E230" s="172" t="s">
        <v>437</v>
      </c>
      <c r="F230" s="173" t="s">
        <v>438</v>
      </c>
      <c r="G230" s="174" t="s">
        <v>123</v>
      </c>
      <c r="H230" s="175">
        <v>5408</v>
      </c>
      <c r="I230" s="176"/>
      <c r="J230" s="177">
        <f>ROUND(I230*H230,2)</f>
        <v>0</v>
      </c>
      <c r="K230" s="173" t="s">
        <v>124</v>
      </c>
      <c r="L230" s="37"/>
      <c r="M230" s="178" t="s">
        <v>19</v>
      </c>
      <c r="N230" s="179" t="s">
        <v>39</v>
      </c>
      <c r="O230" s="62"/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82" t="s">
        <v>434</v>
      </c>
      <c r="AT230" s="182" t="s">
        <v>120</v>
      </c>
      <c r="AU230" s="182" t="s">
        <v>76</v>
      </c>
      <c r="AY230" s="15" t="s">
        <v>118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5" t="s">
        <v>76</v>
      </c>
      <c r="BK230" s="183">
        <f>ROUND(I230*H230,2)</f>
        <v>0</v>
      </c>
      <c r="BL230" s="15" t="s">
        <v>434</v>
      </c>
      <c r="BM230" s="182" t="s">
        <v>439</v>
      </c>
    </row>
    <row r="231" spans="1:65" s="2" customFormat="1" ht="11.25">
      <c r="A231" s="32"/>
      <c r="B231" s="33"/>
      <c r="C231" s="34"/>
      <c r="D231" s="184" t="s">
        <v>126</v>
      </c>
      <c r="E231" s="34"/>
      <c r="F231" s="185" t="s">
        <v>440</v>
      </c>
      <c r="G231" s="34"/>
      <c r="H231" s="34"/>
      <c r="I231" s="186"/>
      <c r="J231" s="34"/>
      <c r="K231" s="34"/>
      <c r="L231" s="37"/>
      <c r="M231" s="187"/>
      <c r="N231" s="188"/>
      <c r="O231" s="62"/>
      <c r="P231" s="62"/>
      <c r="Q231" s="62"/>
      <c r="R231" s="62"/>
      <c r="S231" s="62"/>
      <c r="T231" s="63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126</v>
      </c>
      <c r="AU231" s="15" t="s">
        <v>76</v>
      </c>
    </row>
    <row r="232" spans="1:65" s="2" customFormat="1" ht="21.75" customHeight="1">
      <c r="A232" s="32"/>
      <c r="B232" s="33"/>
      <c r="C232" s="171" t="s">
        <v>441</v>
      </c>
      <c r="D232" s="171" t="s">
        <v>120</v>
      </c>
      <c r="E232" s="172" t="s">
        <v>442</v>
      </c>
      <c r="F232" s="173" t="s">
        <v>443</v>
      </c>
      <c r="G232" s="174" t="s">
        <v>177</v>
      </c>
      <c r="H232" s="175">
        <v>2458</v>
      </c>
      <c r="I232" s="176"/>
      <c r="J232" s="177">
        <f>ROUND(I232*H232,2)</f>
        <v>0</v>
      </c>
      <c r="K232" s="173" t="s">
        <v>124</v>
      </c>
      <c r="L232" s="37"/>
      <c r="M232" s="178" t="s">
        <v>19</v>
      </c>
      <c r="N232" s="179" t="s">
        <v>39</v>
      </c>
      <c r="O232" s="62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2" t="s">
        <v>434</v>
      </c>
      <c r="AT232" s="182" t="s">
        <v>120</v>
      </c>
      <c r="AU232" s="182" t="s">
        <v>76</v>
      </c>
      <c r="AY232" s="15" t="s">
        <v>118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5" t="s">
        <v>76</v>
      </c>
      <c r="BK232" s="183">
        <f>ROUND(I232*H232,2)</f>
        <v>0</v>
      </c>
      <c r="BL232" s="15" t="s">
        <v>434</v>
      </c>
      <c r="BM232" s="182" t="s">
        <v>444</v>
      </c>
    </row>
    <row r="233" spans="1:65" s="2" customFormat="1" ht="11.25">
      <c r="A233" s="32"/>
      <c r="B233" s="33"/>
      <c r="C233" s="34"/>
      <c r="D233" s="184" t="s">
        <v>126</v>
      </c>
      <c r="E233" s="34"/>
      <c r="F233" s="185" t="s">
        <v>445</v>
      </c>
      <c r="G233" s="34"/>
      <c r="H233" s="34"/>
      <c r="I233" s="186"/>
      <c r="J233" s="34"/>
      <c r="K233" s="34"/>
      <c r="L233" s="37"/>
      <c r="M233" s="187"/>
      <c r="N233" s="188"/>
      <c r="O233" s="62"/>
      <c r="P233" s="62"/>
      <c r="Q233" s="62"/>
      <c r="R233" s="62"/>
      <c r="S233" s="62"/>
      <c r="T233" s="63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126</v>
      </c>
      <c r="AU233" s="15" t="s">
        <v>76</v>
      </c>
    </row>
    <row r="234" spans="1:65" s="2" customFormat="1" ht="16.5" customHeight="1">
      <c r="A234" s="32"/>
      <c r="B234" s="33"/>
      <c r="C234" s="171" t="s">
        <v>280</v>
      </c>
      <c r="D234" s="171" t="s">
        <v>120</v>
      </c>
      <c r="E234" s="172" t="s">
        <v>446</v>
      </c>
      <c r="F234" s="173" t="s">
        <v>447</v>
      </c>
      <c r="G234" s="174" t="s">
        <v>448</v>
      </c>
      <c r="H234" s="175">
        <v>24</v>
      </c>
      <c r="I234" s="176"/>
      <c r="J234" s="177">
        <f>ROUND(I234*H234,2)</f>
        <v>0</v>
      </c>
      <c r="K234" s="173" t="s">
        <v>124</v>
      </c>
      <c r="L234" s="37"/>
      <c r="M234" s="178" t="s">
        <v>19</v>
      </c>
      <c r="N234" s="179" t="s">
        <v>39</v>
      </c>
      <c r="O234" s="62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82" t="s">
        <v>434</v>
      </c>
      <c r="AT234" s="182" t="s">
        <v>120</v>
      </c>
      <c r="AU234" s="182" t="s">
        <v>76</v>
      </c>
      <c r="AY234" s="15" t="s">
        <v>118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5" t="s">
        <v>76</v>
      </c>
      <c r="BK234" s="183">
        <f>ROUND(I234*H234,2)</f>
        <v>0</v>
      </c>
      <c r="BL234" s="15" t="s">
        <v>434</v>
      </c>
      <c r="BM234" s="182" t="s">
        <v>449</v>
      </c>
    </row>
    <row r="235" spans="1:65" s="2" customFormat="1" ht="11.25">
      <c r="A235" s="32"/>
      <c r="B235" s="33"/>
      <c r="C235" s="34"/>
      <c r="D235" s="184" t="s">
        <v>126</v>
      </c>
      <c r="E235" s="34"/>
      <c r="F235" s="185" t="s">
        <v>450</v>
      </c>
      <c r="G235" s="34"/>
      <c r="H235" s="34"/>
      <c r="I235" s="186"/>
      <c r="J235" s="34"/>
      <c r="K235" s="34"/>
      <c r="L235" s="37"/>
      <c r="M235" s="187"/>
      <c r="N235" s="188"/>
      <c r="O235" s="62"/>
      <c r="P235" s="62"/>
      <c r="Q235" s="62"/>
      <c r="R235" s="62"/>
      <c r="S235" s="62"/>
      <c r="T235" s="63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5" t="s">
        <v>126</v>
      </c>
      <c r="AU235" s="15" t="s">
        <v>76</v>
      </c>
    </row>
    <row r="236" spans="1:65" s="2" customFormat="1" ht="24.2" customHeight="1">
      <c r="A236" s="32"/>
      <c r="B236" s="33"/>
      <c r="C236" s="171" t="s">
        <v>451</v>
      </c>
      <c r="D236" s="171" t="s">
        <v>120</v>
      </c>
      <c r="E236" s="172" t="s">
        <v>452</v>
      </c>
      <c r="F236" s="173" t="s">
        <v>453</v>
      </c>
      <c r="G236" s="174" t="s">
        <v>448</v>
      </c>
      <c r="H236" s="175">
        <v>4</v>
      </c>
      <c r="I236" s="176"/>
      <c r="J236" s="177">
        <f>ROUND(I236*H236,2)</f>
        <v>0</v>
      </c>
      <c r="K236" s="173" t="s">
        <v>124</v>
      </c>
      <c r="L236" s="37"/>
      <c r="M236" s="178" t="s">
        <v>19</v>
      </c>
      <c r="N236" s="179" t="s">
        <v>39</v>
      </c>
      <c r="O236" s="62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82" t="s">
        <v>434</v>
      </c>
      <c r="AT236" s="182" t="s">
        <v>120</v>
      </c>
      <c r="AU236" s="182" t="s">
        <v>76</v>
      </c>
      <c r="AY236" s="15" t="s">
        <v>118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5" t="s">
        <v>76</v>
      </c>
      <c r="BK236" s="183">
        <f>ROUND(I236*H236,2)</f>
        <v>0</v>
      </c>
      <c r="BL236" s="15" t="s">
        <v>434</v>
      </c>
      <c r="BM236" s="182" t="s">
        <v>454</v>
      </c>
    </row>
    <row r="237" spans="1:65" s="2" customFormat="1" ht="11.25">
      <c r="A237" s="32"/>
      <c r="B237" s="33"/>
      <c r="C237" s="34"/>
      <c r="D237" s="184" t="s">
        <v>126</v>
      </c>
      <c r="E237" s="34"/>
      <c r="F237" s="185" t="s">
        <v>455</v>
      </c>
      <c r="G237" s="34"/>
      <c r="H237" s="34"/>
      <c r="I237" s="186"/>
      <c r="J237" s="34"/>
      <c r="K237" s="34"/>
      <c r="L237" s="37"/>
      <c r="M237" s="187"/>
      <c r="N237" s="188"/>
      <c r="O237" s="62"/>
      <c r="P237" s="62"/>
      <c r="Q237" s="62"/>
      <c r="R237" s="62"/>
      <c r="S237" s="62"/>
      <c r="T237" s="63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126</v>
      </c>
      <c r="AU237" s="15" t="s">
        <v>76</v>
      </c>
    </row>
    <row r="238" spans="1:65" s="2" customFormat="1" ht="16.5" customHeight="1">
      <c r="A238" s="32"/>
      <c r="B238" s="33"/>
      <c r="C238" s="171" t="s">
        <v>284</v>
      </c>
      <c r="D238" s="171" t="s">
        <v>120</v>
      </c>
      <c r="E238" s="172" t="s">
        <v>456</v>
      </c>
      <c r="F238" s="173" t="s">
        <v>457</v>
      </c>
      <c r="G238" s="174" t="s">
        <v>458</v>
      </c>
      <c r="H238" s="175">
        <v>49</v>
      </c>
      <c r="I238" s="176"/>
      <c r="J238" s="177">
        <f>ROUND(I238*H238,2)</f>
        <v>0</v>
      </c>
      <c r="K238" s="173" t="s">
        <v>124</v>
      </c>
      <c r="L238" s="37"/>
      <c r="M238" s="178" t="s">
        <v>19</v>
      </c>
      <c r="N238" s="179" t="s">
        <v>39</v>
      </c>
      <c r="O238" s="62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2" t="s">
        <v>434</v>
      </c>
      <c r="AT238" s="182" t="s">
        <v>120</v>
      </c>
      <c r="AU238" s="182" t="s">
        <v>76</v>
      </c>
      <c r="AY238" s="15" t="s">
        <v>118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5" t="s">
        <v>76</v>
      </c>
      <c r="BK238" s="183">
        <f>ROUND(I238*H238,2)</f>
        <v>0</v>
      </c>
      <c r="BL238" s="15" t="s">
        <v>434</v>
      </c>
      <c r="BM238" s="182" t="s">
        <v>459</v>
      </c>
    </row>
    <row r="239" spans="1:65" s="2" customFormat="1" ht="11.25">
      <c r="A239" s="32"/>
      <c r="B239" s="33"/>
      <c r="C239" s="34"/>
      <c r="D239" s="184" t="s">
        <v>126</v>
      </c>
      <c r="E239" s="34"/>
      <c r="F239" s="185" t="s">
        <v>460</v>
      </c>
      <c r="G239" s="34"/>
      <c r="H239" s="34"/>
      <c r="I239" s="186"/>
      <c r="J239" s="34"/>
      <c r="K239" s="34"/>
      <c r="L239" s="37"/>
      <c r="M239" s="187"/>
      <c r="N239" s="188"/>
      <c r="O239" s="62"/>
      <c r="P239" s="62"/>
      <c r="Q239" s="62"/>
      <c r="R239" s="62"/>
      <c r="S239" s="62"/>
      <c r="T239" s="63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126</v>
      </c>
      <c r="AU239" s="15" t="s">
        <v>76</v>
      </c>
    </row>
    <row r="240" spans="1:65" s="2" customFormat="1" ht="24.2" customHeight="1">
      <c r="A240" s="32"/>
      <c r="B240" s="33"/>
      <c r="C240" s="171" t="s">
        <v>461</v>
      </c>
      <c r="D240" s="171" t="s">
        <v>120</v>
      </c>
      <c r="E240" s="172" t="s">
        <v>462</v>
      </c>
      <c r="F240" s="173" t="s">
        <v>463</v>
      </c>
      <c r="G240" s="174" t="s">
        <v>163</v>
      </c>
      <c r="H240" s="175">
        <v>702</v>
      </c>
      <c r="I240" s="176"/>
      <c r="J240" s="177">
        <f>ROUND(I240*H240,2)</f>
        <v>0</v>
      </c>
      <c r="K240" s="173" t="s">
        <v>124</v>
      </c>
      <c r="L240" s="37"/>
      <c r="M240" s="178" t="s">
        <v>19</v>
      </c>
      <c r="N240" s="179" t="s">
        <v>39</v>
      </c>
      <c r="O240" s="62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2" t="s">
        <v>434</v>
      </c>
      <c r="AT240" s="182" t="s">
        <v>120</v>
      </c>
      <c r="AU240" s="182" t="s">
        <v>76</v>
      </c>
      <c r="AY240" s="15" t="s">
        <v>118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5" t="s">
        <v>76</v>
      </c>
      <c r="BK240" s="183">
        <f>ROUND(I240*H240,2)</f>
        <v>0</v>
      </c>
      <c r="BL240" s="15" t="s">
        <v>434</v>
      </c>
      <c r="BM240" s="182" t="s">
        <v>464</v>
      </c>
    </row>
    <row r="241" spans="1:65" s="2" customFormat="1" ht="11.25">
      <c r="A241" s="32"/>
      <c r="B241" s="33"/>
      <c r="C241" s="34"/>
      <c r="D241" s="184" t="s">
        <v>126</v>
      </c>
      <c r="E241" s="34"/>
      <c r="F241" s="185" t="s">
        <v>465</v>
      </c>
      <c r="G241" s="34"/>
      <c r="H241" s="34"/>
      <c r="I241" s="186"/>
      <c r="J241" s="34"/>
      <c r="K241" s="34"/>
      <c r="L241" s="37"/>
      <c r="M241" s="187"/>
      <c r="N241" s="188"/>
      <c r="O241" s="62"/>
      <c r="P241" s="62"/>
      <c r="Q241" s="62"/>
      <c r="R241" s="62"/>
      <c r="S241" s="62"/>
      <c r="T241" s="63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126</v>
      </c>
      <c r="AU241" s="15" t="s">
        <v>76</v>
      </c>
    </row>
    <row r="242" spans="1:65" s="2" customFormat="1" ht="16.5" customHeight="1">
      <c r="A242" s="32"/>
      <c r="B242" s="33"/>
      <c r="C242" s="171" t="s">
        <v>290</v>
      </c>
      <c r="D242" s="171" t="s">
        <v>120</v>
      </c>
      <c r="E242" s="172" t="s">
        <v>139</v>
      </c>
      <c r="F242" s="173" t="s">
        <v>466</v>
      </c>
      <c r="G242" s="174" t="s">
        <v>448</v>
      </c>
      <c r="H242" s="175">
        <v>1</v>
      </c>
      <c r="I242" s="176"/>
      <c r="J242" s="177">
        <f>ROUND(I242*H242,2)</f>
        <v>0</v>
      </c>
      <c r="K242" s="173" t="s">
        <v>19</v>
      </c>
      <c r="L242" s="37"/>
      <c r="M242" s="178" t="s">
        <v>19</v>
      </c>
      <c r="N242" s="179" t="s">
        <v>39</v>
      </c>
      <c r="O242" s="62"/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2" t="s">
        <v>434</v>
      </c>
      <c r="AT242" s="182" t="s">
        <v>120</v>
      </c>
      <c r="AU242" s="182" t="s">
        <v>76</v>
      </c>
      <c r="AY242" s="15" t="s">
        <v>118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5" t="s">
        <v>76</v>
      </c>
      <c r="BK242" s="183">
        <f>ROUND(I242*H242,2)</f>
        <v>0</v>
      </c>
      <c r="BL242" s="15" t="s">
        <v>434</v>
      </c>
      <c r="BM242" s="182" t="s">
        <v>467</v>
      </c>
    </row>
    <row r="243" spans="1:65" s="2" customFormat="1" ht="24.2" customHeight="1">
      <c r="A243" s="32"/>
      <c r="B243" s="33"/>
      <c r="C243" s="171" t="s">
        <v>468</v>
      </c>
      <c r="D243" s="171" t="s">
        <v>120</v>
      </c>
      <c r="E243" s="172" t="s">
        <v>469</v>
      </c>
      <c r="F243" s="173" t="s">
        <v>470</v>
      </c>
      <c r="G243" s="174" t="s">
        <v>448</v>
      </c>
      <c r="H243" s="175">
        <v>2</v>
      </c>
      <c r="I243" s="176"/>
      <c r="J243" s="177">
        <f>ROUND(I243*H243,2)</f>
        <v>0</v>
      </c>
      <c r="K243" s="173" t="s">
        <v>124</v>
      </c>
      <c r="L243" s="37"/>
      <c r="M243" s="178" t="s">
        <v>19</v>
      </c>
      <c r="N243" s="179" t="s">
        <v>39</v>
      </c>
      <c r="O243" s="62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82" t="s">
        <v>434</v>
      </c>
      <c r="AT243" s="182" t="s">
        <v>120</v>
      </c>
      <c r="AU243" s="182" t="s">
        <v>76</v>
      </c>
      <c r="AY243" s="15" t="s">
        <v>118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5" t="s">
        <v>76</v>
      </c>
      <c r="BK243" s="183">
        <f>ROUND(I243*H243,2)</f>
        <v>0</v>
      </c>
      <c r="BL243" s="15" t="s">
        <v>434</v>
      </c>
      <c r="BM243" s="182" t="s">
        <v>471</v>
      </c>
    </row>
    <row r="244" spans="1:65" s="2" customFormat="1" ht="11.25">
      <c r="A244" s="32"/>
      <c r="B244" s="33"/>
      <c r="C244" s="34"/>
      <c r="D244" s="184" t="s">
        <v>126</v>
      </c>
      <c r="E244" s="34"/>
      <c r="F244" s="185" t="s">
        <v>472</v>
      </c>
      <c r="G244" s="34"/>
      <c r="H244" s="34"/>
      <c r="I244" s="186"/>
      <c r="J244" s="34"/>
      <c r="K244" s="34"/>
      <c r="L244" s="37"/>
      <c r="M244" s="187"/>
      <c r="N244" s="188"/>
      <c r="O244" s="62"/>
      <c r="P244" s="62"/>
      <c r="Q244" s="62"/>
      <c r="R244" s="62"/>
      <c r="S244" s="62"/>
      <c r="T244" s="63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5" t="s">
        <v>126</v>
      </c>
      <c r="AU244" s="15" t="s">
        <v>76</v>
      </c>
    </row>
    <row r="245" spans="1:65" s="2" customFormat="1" ht="24.2" customHeight="1">
      <c r="A245" s="32"/>
      <c r="B245" s="33"/>
      <c r="C245" s="171" t="s">
        <v>294</v>
      </c>
      <c r="D245" s="171" t="s">
        <v>120</v>
      </c>
      <c r="E245" s="172" t="s">
        <v>473</v>
      </c>
      <c r="F245" s="173" t="s">
        <v>474</v>
      </c>
      <c r="G245" s="174" t="s">
        <v>448</v>
      </c>
      <c r="H245" s="175">
        <v>2</v>
      </c>
      <c r="I245" s="176"/>
      <c r="J245" s="177">
        <f>ROUND(I245*H245,2)</f>
        <v>0</v>
      </c>
      <c r="K245" s="173" t="s">
        <v>124</v>
      </c>
      <c r="L245" s="37"/>
      <c r="M245" s="178" t="s">
        <v>19</v>
      </c>
      <c r="N245" s="179" t="s">
        <v>39</v>
      </c>
      <c r="O245" s="62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82" t="s">
        <v>434</v>
      </c>
      <c r="AT245" s="182" t="s">
        <v>120</v>
      </c>
      <c r="AU245" s="182" t="s">
        <v>76</v>
      </c>
      <c r="AY245" s="15" t="s">
        <v>118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5" t="s">
        <v>76</v>
      </c>
      <c r="BK245" s="183">
        <f>ROUND(I245*H245,2)</f>
        <v>0</v>
      </c>
      <c r="BL245" s="15" t="s">
        <v>434</v>
      </c>
      <c r="BM245" s="182" t="s">
        <v>475</v>
      </c>
    </row>
    <row r="246" spans="1:65" s="2" customFormat="1" ht="11.25">
      <c r="A246" s="32"/>
      <c r="B246" s="33"/>
      <c r="C246" s="34"/>
      <c r="D246" s="184" t="s">
        <v>126</v>
      </c>
      <c r="E246" s="34"/>
      <c r="F246" s="185" t="s">
        <v>476</v>
      </c>
      <c r="G246" s="34"/>
      <c r="H246" s="34"/>
      <c r="I246" s="186"/>
      <c r="J246" s="34"/>
      <c r="K246" s="34"/>
      <c r="L246" s="37"/>
      <c r="M246" s="187"/>
      <c r="N246" s="188"/>
      <c r="O246" s="62"/>
      <c r="P246" s="62"/>
      <c r="Q246" s="62"/>
      <c r="R246" s="62"/>
      <c r="S246" s="62"/>
      <c r="T246" s="63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126</v>
      </c>
      <c r="AU246" s="15" t="s">
        <v>76</v>
      </c>
    </row>
    <row r="247" spans="1:65" s="2" customFormat="1" ht="16.5" customHeight="1">
      <c r="A247" s="32"/>
      <c r="B247" s="33"/>
      <c r="C247" s="189" t="s">
        <v>477</v>
      </c>
      <c r="D247" s="189" t="s">
        <v>478</v>
      </c>
      <c r="E247" s="190" t="s">
        <v>479</v>
      </c>
      <c r="F247" s="191" t="s">
        <v>480</v>
      </c>
      <c r="G247" s="192" t="s">
        <v>335</v>
      </c>
      <c r="H247" s="193">
        <v>158.191</v>
      </c>
      <c r="I247" s="194"/>
      <c r="J247" s="195">
        <f>ROUND(I247*H247,2)</f>
        <v>0</v>
      </c>
      <c r="K247" s="191" t="s">
        <v>124</v>
      </c>
      <c r="L247" s="196"/>
      <c r="M247" s="197" t="s">
        <v>19</v>
      </c>
      <c r="N247" s="198" t="s">
        <v>39</v>
      </c>
      <c r="O247" s="62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2" t="s">
        <v>434</v>
      </c>
      <c r="AT247" s="182" t="s">
        <v>478</v>
      </c>
      <c r="AU247" s="182" t="s">
        <v>76</v>
      </c>
      <c r="AY247" s="15" t="s">
        <v>118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5" t="s">
        <v>76</v>
      </c>
      <c r="BK247" s="183">
        <f>ROUND(I247*H247,2)</f>
        <v>0</v>
      </c>
      <c r="BL247" s="15" t="s">
        <v>434</v>
      </c>
      <c r="BM247" s="182" t="s">
        <v>481</v>
      </c>
    </row>
    <row r="248" spans="1:65" s="2" customFormat="1" ht="16.5" customHeight="1">
      <c r="A248" s="32"/>
      <c r="B248" s="33"/>
      <c r="C248" s="189" t="s">
        <v>299</v>
      </c>
      <c r="D248" s="189" t="s">
        <v>478</v>
      </c>
      <c r="E248" s="190" t="s">
        <v>482</v>
      </c>
      <c r="F248" s="191" t="s">
        <v>483</v>
      </c>
      <c r="G248" s="192" t="s">
        <v>130</v>
      </c>
      <c r="H248" s="193">
        <v>4</v>
      </c>
      <c r="I248" s="194"/>
      <c r="J248" s="195">
        <f>ROUND(I248*H248,2)</f>
        <v>0</v>
      </c>
      <c r="K248" s="191" t="s">
        <v>124</v>
      </c>
      <c r="L248" s="196"/>
      <c r="M248" s="199" t="s">
        <v>19</v>
      </c>
      <c r="N248" s="200" t="s">
        <v>39</v>
      </c>
      <c r="O248" s="201"/>
      <c r="P248" s="202">
        <f>O248*H248</f>
        <v>0</v>
      </c>
      <c r="Q248" s="202">
        <v>0</v>
      </c>
      <c r="R248" s="202">
        <f>Q248*H248</f>
        <v>0</v>
      </c>
      <c r="S248" s="202">
        <v>0</v>
      </c>
      <c r="T248" s="203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82" t="s">
        <v>434</v>
      </c>
      <c r="AT248" s="182" t="s">
        <v>478</v>
      </c>
      <c r="AU248" s="182" t="s">
        <v>76</v>
      </c>
      <c r="AY248" s="15" t="s">
        <v>118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5" t="s">
        <v>76</v>
      </c>
      <c r="BK248" s="183">
        <f>ROUND(I248*H248,2)</f>
        <v>0</v>
      </c>
      <c r="BL248" s="15" t="s">
        <v>434</v>
      </c>
      <c r="BM248" s="182" t="s">
        <v>484</v>
      </c>
    </row>
    <row r="249" spans="1:65" s="2" customFormat="1" ht="6.95" customHeight="1">
      <c r="A249" s="32"/>
      <c r="B249" s="45"/>
      <c r="C249" s="46"/>
      <c r="D249" s="46"/>
      <c r="E249" s="46"/>
      <c r="F249" s="46"/>
      <c r="G249" s="46"/>
      <c r="H249" s="46"/>
      <c r="I249" s="46"/>
      <c r="J249" s="46"/>
      <c r="K249" s="46"/>
      <c r="L249" s="37"/>
      <c r="M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</row>
  </sheetData>
  <sheetProtection algorithmName="SHA-512" hashValue="1VyAhFM+6Il5KyeP1uZjkT2aV4vbpy2t43VSgNxl5+4BTUA5I1KDt/Kycv07awenz5IRutyetJ4DiBYypXwwcg==" saltValue="XyGDDELbQfOkIlIzW0mwfuHQqlStytgKt8ZlINgpuov76+7d2H6GGRaZ5uce8aXby3Esb3hdIu4ME3ovud4Duw==" spinCount="100000" sheet="1" objects="1" scenarios="1" formatColumns="0" formatRows="0" autoFilter="0"/>
  <autoFilter ref="C86:K248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100-000000000000}"/>
    <hyperlink ref="F93" r:id="rId2" xr:uid="{00000000-0004-0000-0100-000001000000}"/>
    <hyperlink ref="F95" r:id="rId3" xr:uid="{00000000-0004-0000-0100-000002000000}"/>
    <hyperlink ref="F97" r:id="rId4" xr:uid="{00000000-0004-0000-0100-000003000000}"/>
    <hyperlink ref="F99" r:id="rId5" xr:uid="{00000000-0004-0000-0100-000004000000}"/>
    <hyperlink ref="F101" r:id="rId6" xr:uid="{00000000-0004-0000-0100-000005000000}"/>
    <hyperlink ref="F103" r:id="rId7" xr:uid="{00000000-0004-0000-0100-000006000000}"/>
    <hyperlink ref="F105" r:id="rId8" xr:uid="{00000000-0004-0000-0100-000007000000}"/>
    <hyperlink ref="F107" r:id="rId9" xr:uid="{00000000-0004-0000-0100-000008000000}"/>
    <hyperlink ref="F109" r:id="rId10" xr:uid="{00000000-0004-0000-0100-000009000000}"/>
    <hyperlink ref="F111" r:id="rId11" xr:uid="{00000000-0004-0000-0100-00000A000000}"/>
    <hyperlink ref="F113" r:id="rId12" xr:uid="{00000000-0004-0000-0100-00000B000000}"/>
    <hyperlink ref="F115" r:id="rId13" xr:uid="{00000000-0004-0000-0100-00000C000000}"/>
    <hyperlink ref="F117" r:id="rId14" xr:uid="{00000000-0004-0000-0100-00000D000000}"/>
    <hyperlink ref="F119" r:id="rId15" xr:uid="{00000000-0004-0000-0100-00000E000000}"/>
    <hyperlink ref="F121" r:id="rId16" xr:uid="{00000000-0004-0000-0100-00000F000000}"/>
    <hyperlink ref="F123" r:id="rId17" xr:uid="{00000000-0004-0000-0100-000010000000}"/>
    <hyperlink ref="F125" r:id="rId18" xr:uid="{00000000-0004-0000-0100-000011000000}"/>
    <hyperlink ref="F127" r:id="rId19" xr:uid="{00000000-0004-0000-0100-000012000000}"/>
    <hyperlink ref="F129" r:id="rId20" xr:uid="{00000000-0004-0000-0100-000013000000}"/>
    <hyperlink ref="F131" r:id="rId21" xr:uid="{00000000-0004-0000-0100-000014000000}"/>
    <hyperlink ref="F133" r:id="rId22" xr:uid="{00000000-0004-0000-0100-000015000000}"/>
    <hyperlink ref="F135" r:id="rId23" xr:uid="{00000000-0004-0000-0100-000016000000}"/>
    <hyperlink ref="F137" r:id="rId24" xr:uid="{00000000-0004-0000-0100-000017000000}"/>
    <hyperlink ref="F139" r:id="rId25" xr:uid="{00000000-0004-0000-0100-000018000000}"/>
    <hyperlink ref="F141" r:id="rId26" xr:uid="{00000000-0004-0000-0100-000019000000}"/>
    <hyperlink ref="F143" r:id="rId27" xr:uid="{00000000-0004-0000-0100-00001A000000}"/>
    <hyperlink ref="F145" r:id="rId28" xr:uid="{00000000-0004-0000-0100-00001B000000}"/>
    <hyperlink ref="F147" r:id="rId29" xr:uid="{00000000-0004-0000-0100-00001C000000}"/>
    <hyperlink ref="F149" r:id="rId30" xr:uid="{00000000-0004-0000-0100-00001D000000}"/>
    <hyperlink ref="F151" r:id="rId31" xr:uid="{00000000-0004-0000-0100-00001E000000}"/>
    <hyperlink ref="F153" r:id="rId32" xr:uid="{00000000-0004-0000-0100-00001F000000}"/>
    <hyperlink ref="F155" r:id="rId33" xr:uid="{00000000-0004-0000-0100-000020000000}"/>
    <hyperlink ref="F157" r:id="rId34" xr:uid="{00000000-0004-0000-0100-000021000000}"/>
    <hyperlink ref="F159" r:id="rId35" xr:uid="{00000000-0004-0000-0100-000022000000}"/>
    <hyperlink ref="F161" r:id="rId36" xr:uid="{00000000-0004-0000-0100-000023000000}"/>
    <hyperlink ref="F164" r:id="rId37" xr:uid="{00000000-0004-0000-0100-000024000000}"/>
    <hyperlink ref="F166" r:id="rId38" xr:uid="{00000000-0004-0000-0100-000025000000}"/>
    <hyperlink ref="F168" r:id="rId39" xr:uid="{00000000-0004-0000-0100-000026000000}"/>
    <hyperlink ref="F170" r:id="rId40" xr:uid="{00000000-0004-0000-0100-000027000000}"/>
    <hyperlink ref="F172" r:id="rId41" xr:uid="{00000000-0004-0000-0100-000028000000}"/>
    <hyperlink ref="F174" r:id="rId42" xr:uid="{00000000-0004-0000-0100-000029000000}"/>
    <hyperlink ref="F176" r:id="rId43" xr:uid="{00000000-0004-0000-0100-00002A000000}"/>
    <hyperlink ref="F178" r:id="rId44" xr:uid="{00000000-0004-0000-0100-00002B000000}"/>
    <hyperlink ref="F180" r:id="rId45" xr:uid="{00000000-0004-0000-0100-00002C000000}"/>
    <hyperlink ref="F182" r:id="rId46" xr:uid="{00000000-0004-0000-0100-00002D000000}"/>
    <hyperlink ref="F184" r:id="rId47" xr:uid="{00000000-0004-0000-0100-00002E000000}"/>
    <hyperlink ref="F186" r:id="rId48" xr:uid="{00000000-0004-0000-0100-00002F000000}"/>
    <hyperlink ref="F189" r:id="rId49" xr:uid="{00000000-0004-0000-0100-000030000000}"/>
    <hyperlink ref="F191" r:id="rId50" xr:uid="{00000000-0004-0000-0100-000031000000}"/>
    <hyperlink ref="F193" r:id="rId51" xr:uid="{00000000-0004-0000-0100-000032000000}"/>
    <hyperlink ref="F195" r:id="rId52" xr:uid="{00000000-0004-0000-0100-000033000000}"/>
    <hyperlink ref="F197" r:id="rId53" xr:uid="{00000000-0004-0000-0100-000034000000}"/>
    <hyperlink ref="F199" r:id="rId54" xr:uid="{00000000-0004-0000-0100-000035000000}"/>
    <hyperlink ref="F201" r:id="rId55" xr:uid="{00000000-0004-0000-0100-000036000000}"/>
    <hyperlink ref="F203" r:id="rId56" xr:uid="{00000000-0004-0000-0100-000037000000}"/>
    <hyperlink ref="F206" r:id="rId57" xr:uid="{00000000-0004-0000-0100-000038000000}"/>
    <hyperlink ref="F208" r:id="rId58" xr:uid="{00000000-0004-0000-0100-000039000000}"/>
    <hyperlink ref="F210" r:id="rId59" xr:uid="{00000000-0004-0000-0100-00003A000000}"/>
    <hyperlink ref="F213" r:id="rId60" xr:uid="{00000000-0004-0000-0100-00003B000000}"/>
    <hyperlink ref="F215" r:id="rId61" xr:uid="{00000000-0004-0000-0100-00003C000000}"/>
    <hyperlink ref="F217" r:id="rId62" xr:uid="{00000000-0004-0000-0100-00003D000000}"/>
    <hyperlink ref="F219" r:id="rId63" xr:uid="{00000000-0004-0000-0100-00003E000000}"/>
    <hyperlink ref="F221" r:id="rId64" xr:uid="{00000000-0004-0000-0100-00003F000000}"/>
    <hyperlink ref="F224" r:id="rId65" xr:uid="{00000000-0004-0000-0100-000040000000}"/>
    <hyperlink ref="F226" r:id="rId66" xr:uid="{00000000-0004-0000-0100-000041000000}"/>
    <hyperlink ref="F229" r:id="rId67" xr:uid="{00000000-0004-0000-0100-000042000000}"/>
    <hyperlink ref="F231" r:id="rId68" xr:uid="{00000000-0004-0000-0100-000043000000}"/>
    <hyperlink ref="F233" r:id="rId69" xr:uid="{00000000-0004-0000-0100-000044000000}"/>
    <hyperlink ref="F235" r:id="rId70" xr:uid="{00000000-0004-0000-0100-000045000000}"/>
    <hyperlink ref="F237" r:id="rId71" xr:uid="{00000000-0004-0000-0100-000046000000}"/>
    <hyperlink ref="F239" r:id="rId72" xr:uid="{00000000-0004-0000-0100-000047000000}"/>
    <hyperlink ref="F241" r:id="rId73" xr:uid="{00000000-0004-0000-0100-000048000000}"/>
    <hyperlink ref="F244" r:id="rId74" xr:uid="{00000000-0004-0000-0100-000049000000}"/>
    <hyperlink ref="F246" r:id="rId75" xr:uid="{00000000-0004-0000-0100-00004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15" t="s">
        <v>81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78</v>
      </c>
    </row>
    <row r="4" spans="1:46" s="1" customFormat="1" ht="24.95" customHeight="1">
      <c r="B4" s="18"/>
      <c r="D4" s="101" t="s">
        <v>88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9" t="str">
        <f>'Rekapitulace stavby'!K6</f>
        <v>Příloha č. 3 - Soupis stavebních prací</v>
      </c>
      <c r="F7" s="330"/>
      <c r="G7" s="330"/>
      <c r="H7" s="330"/>
      <c r="L7" s="18"/>
    </row>
    <row r="8" spans="1:46" s="2" customFormat="1" ht="12" customHeight="1">
      <c r="A8" s="32"/>
      <c r="B8" s="37"/>
      <c r="C8" s="32"/>
      <c r="D8" s="103" t="s">
        <v>89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1" t="s">
        <v>485</v>
      </c>
      <c r="F9" s="332"/>
      <c r="G9" s="332"/>
      <c r="H9" s="332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27. 3. 2023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tr">
        <f>IF('Rekapitulace stavby'!AN10="","",'Rekapitulace stavby'!AN10)</f>
        <v/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tr">
        <f>IF('Rekapitulace stavby'!E11="","",'Rekapitulace stavby'!E11)</f>
        <v xml:space="preserve"> </v>
      </c>
      <c r="F15" s="32"/>
      <c r="G15" s="32"/>
      <c r="H15" s="32"/>
      <c r="I15" s="103" t="s">
        <v>27</v>
      </c>
      <c r="J15" s="105" t="str">
        <f>IF('Rekapitulace stavby'!AN11="","",'Rekapitulace stavby'!AN11)</f>
        <v/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28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3" t="str">
        <f>'Rekapitulace stavby'!E14</f>
        <v>Vyplň údaj</v>
      </c>
      <c r="F18" s="334"/>
      <c r="G18" s="334"/>
      <c r="H18" s="334"/>
      <c r="I18" s="103" t="s">
        <v>27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30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27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31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27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32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5" t="s">
        <v>19</v>
      </c>
      <c r="F27" s="335"/>
      <c r="G27" s="335"/>
      <c r="H27" s="335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34</v>
      </c>
      <c r="E30" s="32"/>
      <c r="F30" s="32"/>
      <c r="G30" s="32"/>
      <c r="H30" s="32"/>
      <c r="I30" s="32"/>
      <c r="J30" s="112">
        <f>ROUND(J88,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36</v>
      </c>
      <c r="G32" s="32"/>
      <c r="H32" s="32"/>
      <c r="I32" s="113" t="s">
        <v>35</v>
      </c>
      <c r="J32" s="113" t="s">
        <v>37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38</v>
      </c>
      <c r="E33" s="103" t="s">
        <v>39</v>
      </c>
      <c r="F33" s="115">
        <f>ROUND((SUM(BE88:BE185)),  2)</f>
        <v>0</v>
      </c>
      <c r="G33" s="32"/>
      <c r="H33" s="32"/>
      <c r="I33" s="116">
        <v>0.21</v>
      </c>
      <c r="J33" s="115">
        <f>ROUND(((SUM(BE88:BE185))*I33),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40</v>
      </c>
      <c r="F34" s="115">
        <f>ROUND((SUM(BF88:BF185)),  2)</f>
        <v>0</v>
      </c>
      <c r="G34" s="32"/>
      <c r="H34" s="32"/>
      <c r="I34" s="116">
        <v>0.15</v>
      </c>
      <c r="J34" s="115">
        <f>ROUND(((SUM(BF88:BF185))*I34),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41</v>
      </c>
      <c r="F35" s="115">
        <f>ROUND((SUM(BG88:BG185)),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42</v>
      </c>
      <c r="F36" s="115">
        <f>ROUND((SUM(BH88:BH185)),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43</v>
      </c>
      <c r="F37" s="115">
        <f>ROUND((SUM(BI88:BI185)),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44</v>
      </c>
      <c r="E39" s="119"/>
      <c r="F39" s="119"/>
      <c r="G39" s="120" t="s">
        <v>45</v>
      </c>
      <c r="H39" s="121" t="s">
        <v>46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91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6" t="str">
        <f>E7</f>
        <v>Příloha č. 3 - Soupis stavebních prací</v>
      </c>
      <c r="F48" s="337"/>
      <c r="G48" s="337"/>
      <c r="H48" s="337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89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9" t="str">
        <f>E9</f>
        <v>C12 - Polní cesta C12</v>
      </c>
      <c r="F50" s="338"/>
      <c r="G50" s="338"/>
      <c r="H50" s="338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27. 3. 2023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30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28</v>
      </c>
      <c r="D55" s="34"/>
      <c r="E55" s="34"/>
      <c r="F55" s="25" t="str">
        <f>IF(E18="","",E18)</f>
        <v>Vyplň údaj</v>
      </c>
      <c r="G55" s="34"/>
      <c r="H55" s="34"/>
      <c r="I55" s="27" t="s">
        <v>31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92</v>
      </c>
      <c r="D57" s="129"/>
      <c r="E57" s="129"/>
      <c r="F57" s="129"/>
      <c r="G57" s="129"/>
      <c r="H57" s="129"/>
      <c r="I57" s="129"/>
      <c r="J57" s="130" t="s">
        <v>93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66</v>
      </c>
      <c r="D59" s="34"/>
      <c r="E59" s="34"/>
      <c r="F59" s="34"/>
      <c r="G59" s="34"/>
      <c r="H59" s="34"/>
      <c r="I59" s="34"/>
      <c r="J59" s="75">
        <f>J88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94</v>
      </c>
    </row>
    <row r="60" spans="1:47" s="9" customFormat="1" ht="24.95" customHeight="1">
      <c r="B60" s="132"/>
      <c r="C60" s="133"/>
      <c r="D60" s="134" t="s">
        <v>95</v>
      </c>
      <c r="E60" s="135"/>
      <c r="F60" s="135"/>
      <c r="G60" s="135"/>
      <c r="H60" s="135"/>
      <c r="I60" s="135"/>
      <c r="J60" s="136">
        <f>J89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96</v>
      </c>
      <c r="E61" s="141"/>
      <c r="F61" s="141"/>
      <c r="G61" s="141"/>
      <c r="H61" s="141"/>
      <c r="I61" s="141"/>
      <c r="J61" s="142">
        <f>J90</f>
        <v>0</v>
      </c>
      <c r="K61" s="139"/>
      <c r="L61" s="143"/>
    </row>
    <row r="62" spans="1:47" s="10" customFormat="1" ht="19.899999999999999" customHeight="1">
      <c r="B62" s="138"/>
      <c r="C62" s="139"/>
      <c r="D62" s="140" t="s">
        <v>97</v>
      </c>
      <c r="E62" s="141"/>
      <c r="F62" s="141"/>
      <c r="G62" s="141"/>
      <c r="H62" s="141"/>
      <c r="I62" s="141"/>
      <c r="J62" s="142">
        <f>J121</f>
        <v>0</v>
      </c>
      <c r="K62" s="139"/>
      <c r="L62" s="143"/>
    </row>
    <row r="63" spans="1:47" s="10" customFormat="1" ht="19.899999999999999" customHeight="1">
      <c r="B63" s="138"/>
      <c r="C63" s="139"/>
      <c r="D63" s="140" t="s">
        <v>98</v>
      </c>
      <c r="E63" s="141"/>
      <c r="F63" s="141"/>
      <c r="G63" s="141"/>
      <c r="H63" s="141"/>
      <c r="I63" s="141"/>
      <c r="J63" s="142">
        <f>J140</f>
        <v>0</v>
      </c>
      <c r="K63" s="139"/>
      <c r="L63" s="143"/>
    </row>
    <row r="64" spans="1:47" s="10" customFormat="1" ht="19.899999999999999" customHeight="1">
      <c r="B64" s="138"/>
      <c r="C64" s="139"/>
      <c r="D64" s="140" t="s">
        <v>486</v>
      </c>
      <c r="E64" s="141"/>
      <c r="F64" s="141"/>
      <c r="G64" s="141"/>
      <c r="H64" s="141"/>
      <c r="I64" s="141"/>
      <c r="J64" s="142">
        <f>J155</f>
        <v>0</v>
      </c>
      <c r="K64" s="139"/>
      <c r="L64" s="143"/>
    </row>
    <row r="65" spans="1:31" s="10" customFormat="1" ht="19.899999999999999" customHeight="1">
      <c r="B65" s="138"/>
      <c r="C65" s="139"/>
      <c r="D65" s="140" t="s">
        <v>99</v>
      </c>
      <c r="E65" s="141"/>
      <c r="F65" s="141"/>
      <c r="G65" s="141"/>
      <c r="H65" s="141"/>
      <c r="I65" s="141"/>
      <c r="J65" s="142">
        <f>J158</f>
        <v>0</v>
      </c>
      <c r="K65" s="139"/>
      <c r="L65" s="143"/>
    </row>
    <row r="66" spans="1:31" s="10" customFormat="1" ht="19.899999999999999" customHeight="1">
      <c r="B66" s="138"/>
      <c r="C66" s="139"/>
      <c r="D66" s="140" t="s">
        <v>487</v>
      </c>
      <c r="E66" s="141"/>
      <c r="F66" s="141"/>
      <c r="G66" s="141"/>
      <c r="H66" s="141"/>
      <c r="I66" s="141"/>
      <c r="J66" s="142">
        <f>J159</f>
        <v>0</v>
      </c>
      <c r="K66" s="139"/>
      <c r="L66" s="143"/>
    </row>
    <row r="67" spans="1:31" s="10" customFormat="1" ht="19.899999999999999" customHeight="1">
      <c r="B67" s="138"/>
      <c r="C67" s="139"/>
      <c r="D67" s="140" t="s">
        <v>488</v>
      </c>
      <c r="E67" s="141"/>
      <c r="F67" s="141"/>
      <c r="G67" s="141"/>
      <c r="H67" s="141"/>
      <c r="I67" s="141"/>
      <c r="J67" s="142">
        <f>J164</f>
        <v>0</v>
      </c>
      <c r="K67" s="139"/>
      <c r="L67" s="143"/>
    </row>
    <row r="68" spans="1:31" s="9" customFormat="1" ht="24.95" customHeight="1">
      <c r="B68" s="132"/>
      <c r="C68" s="133"/>
      <c r="D68" s="134" t="s">
        <v>102</v>
      </c>
      <c r="E68" s="135"/>
      <c r="F68" s="135"/>
      <c r="G68" s="135"/>
      <c r="H68" s="135"/>
      <c r="I68" s="135"/>
      <c r="J68" s="136">
        <f>J169</f>
        <v>0</v>
      </c>
      <c r="K68" s="133"/>
      <c r="L68" s="137"/>
    </row>
    <row r="69" spans="1:31" s="2" customFormat="1" ht="21.7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2" customFormat="1" ht="6.95" customHeight="1">
      <c r="A74" s="32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4.95" customHeight="1">
      <c r="A75" s="32"/>
      <c r="B75" s="33"/>
      <c r="C75" s="21" t="s">
        <v>103</v>
      </c>
      <c r="D75" s="34"/>
      <c r="E75" s="34"/>
      <c r="F75" s="34"/>
      <c r="G75" s="34"/>
      <c r="H75" s="34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16</v>
      </c>
      <c r="D77" s="34"/>
      <c r="E77" s="34"/>
      <c r="F77" s="34"/>
      <c r="G77" s="34"/>
      <c r="H77" s="34"/>
      <c r="I77" s="34"/>
      <c r="J77" s="34"/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336" t="str">
        <f>E7</f>
        <v>Příloha č. 3 - Soupis stavebních prací</v>
      </c>
      <c r="F78" s="337"/>
      <c r="G78" s="337"/>
      <c r="H78" s="337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89</v>
      </c>
      <c r="D79" s="34"/>
      <c r="E79" s="34"/>
      <c r="F79" s="34"/>
      <c r="G79" s="34"/>
      <c r="H79" s="34"/>
      <c r="I79" s="34"/>
      <c r="J79" s="34"/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289" t="str">
        <f>E9</f>
        <v>C12 - Polní cesta C12</v>
      </c>
      <c r="F80" s="338"/>
      <c r="G80" s="338"/>
      <c r="H80" s="338"/>
      <c r="I80" s="34"/>
      <c r="J80" s="34"/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21</v>
      </c>
      <c r="D82" s="34"/>
      <c r="E82" s="34"/>
      <c r="F82" s="25" t="str">
        <f>F12</f>
        <v xml:space="preserve"> </v>
      </c>
      <c r="G82" s="34"/>
      <c r="H82" s="34"/>
      <c r="I82" s="27" t="s">
        <v>23</v>
      </c>
      <c r="J82" s="57" t="str">
        <f>IF(J12="","",J12)</f>
        <v>27. 3. 2023</v>
      </c>
      <c r="K82" s="34"/>
      <c r="L82" s="10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0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25</v>
      </c>
      <c r="D84" s="34"/>
      <c r="E84" s="34"/>
      <c r="F84" s="25" t="str">
        <f>E15</f>
        <v xml:space="preserve"> </v>
      </c>
      <c r="G84" s="34"/>
      <c r="H84" s="34"/>
      <c r="I84" s="27" t="s">
        <v>30</v>
      </c>
      <c r="J84" s="30" t="str">
        <f>E21</f>
        <v xml:space="preserve"> </v>
      </c>
      <c r="K84" s="34"/>
      <c r="L84" s="10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2" customHeight="1">
      <c r="A85" s="32"/>
      <c r="B85" s="33"/>
      <c r="C85" s="27" t="s">
        <v>28</v>
      </c>
      <c r="D85" s="34"/>
      <c r="E85" s="34"/>
      <c r="F85" s="25" t="str">
        <f>IF(E18="","",E18)</f>
        <v>Vyplň údaj</v>
      </c>
      <c r="G85" s="34"/>
      <c r="H85" s="34"/>
      <c r="I85" s="27" t="s">
        <v>31</v>
      </c>
      <c r="J85" s="30" t="str">
        <f>E24</f>
        <v xml:space="preserve"> </v>
      </c>
      <c r="K85" s="34"/>
      <c r="L85" s="10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3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0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44"/>
      <c r="B87" s="145"/>
      <c r="C87" s="146" t="s">
        <v>104</v>
      </c>
      <c r="D87" s="147" t="s">
        <v>53</v>
      </c>
      <c r="E87" s="147" t="s">
        <v>49</v>
      </c>
      <c r="F87" s="147" t="s">
        <v>50</v>
      </c>
      <c r="G87" s="147" t="s">
        <v>105</v>
      </c>
      <c r="H87" s="147" t="s">
        <v>106</v>
      </c>
      <c r="I87" s="147" t="s">
        <v>107</v>
      </c>
      <c r="J87" s="147" t="s">
        <v>93</v>
      </c>
      <c r="K87" s="148" t="s">
        <v>108</v>
      </c>
      <c r="L87" s="149"/>
      <c r="M87" s="66" t="s">
        <v>19</v>
      </c>
      <c r="N87" s="67" t="s">
        <v>38</v>
      </c>
      <c r="O87" s="67" t="s">
        <v>109</v>
      </c>
      <c r="P87" s="67" t="s">
        <v>110</v>
      </c>
      <c r="Q87" s="67" t="s">
        <v>111</v>
      </c>
      <c r="R87" s="67" t="s">
        <v>112</v>
      </c>
      <c r="S87" s="67" t="s">
        <v>113</v>
      </c>
      <c r="T87" s="68" t="s">
        <v>114</v>
      </c>
      <c r="U87" s="144"/>
      <c r="V87" s="144"/>
      <c r="W87" s="144"/>
      <c r="X87" s="144"/>
      <c r="Y87" s="144"/>
      <c r="Z87" s="144"/>
      <c r="AA87" s="144"/>
      <c r="AB87" s="144"/>
      <c r="AC87" s="144"/>
      <c r="AD87" s="144"/>
      <c r="AE87" s="144"/>
    </row>
    <row r="88" spans="1:65" s="2" customFormat="1" ht="22.9" customHeight="1">
      <c r="A88" s="32"/>
      <c r="B88" s="33"/>
      <c r="C88" s="73" t="s">
        <v>115</v>
      </c>
      <c r="D88" s="34"/>
      <c r="E88" s="34"/>
      <c r="F88" s="34"/>
      <c r="G88" s="34"/>
      <c r="H88" s="34"/>
      <c r="I88" s="34"/>
      <c r="J88" s="150">
        <f>BK88</f>
        <v>0</v>
      </c>
      <c r="K88" s="34"/>
      <c r="L88" s="37"/>
      <c r="M88" s="69"/>
      <c r="N88" s="151"/>
      <c r="O88" s="70"/>
      <c r="P88" s="152">
        <f>P89+P169</f>
        <v>0</v>
      </c>
      <c r="Q88" s="70"/>
      <c r="R88" s="152">
        <f>R89+R169</f>
        <v>0</v>
      </c>
      <c r="S88" s="70"/>
      <c r="T88" s="153">
        <f>T89+T169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67</v>
      </c>
      <c r="AU88" s="15" t="s">
        <v>94</v>
      </c>
      <c r="BK88" s="154">
        <f>BK89+BK169</f>
        <v>0</v>
      </c>
    </row>
    <row r="89" spans="1:65" s="12" customFormat="1" ht="25.9" customHeight="1">
      <c r="B89" s="155"/>
      <c r="C89" s="156"/>
      <c r="D89" s="157" t="s">
        <v>67</v>
      </c>
      <c r="E89" s="158" t="s">
        <v>116</v>
      </c>
      <c r="F89" s="158" t="s">
        <v>117</v>
      </c>
      <c r="G89" s="156"/>
      <c r="H89" s="156"/>
      <c r="I89" s="159"/>
      <c r="J89" s="160">
        <f>BK89</f>
        <v>0</v>
      </c>
      <c r="K89" s="156"/>
      <c r="L89" s="161"/>
      <c r="M89" s="162"/>
      <c r="N89" s="163"/>
      <c r="O89" s="163"/>
      <c r="P89" s="164">
        <f>P90+P121+P140+P155+P158+P159+P164</f>
        <v>0</v>
      </c>
      <c r="Q89" s="163"/>
      <c r="R89" s="164">
        <f>R90+R121+R140+R155+R158+R159+R164</f>
        <v>0</v>
      </c>
      <c r="S89" s="163"/>
      <c r="T89" s="165">
        <f>T90+T121+T140+T155+T158+T159+T164</f>
        <v>0</v>
      </c>
      <c r="AR89" s="166" t="s">
        <v>76</v>
      </c>
      <c r="AT89" s="167" t="s">
        <v>67</v>
      </c>
      <c r="AU89" s="167" t="s">
        <v>68</v>
      </c>
      <c r="AY89" s="166" t="s">
        <v>118</v>
      </c>
      <c r="BK89" s="168">
        <f>BK90+BK121+BK140+BK155+BK158+BK159+BK164</f>
        <v>0</v>
      </c>
    </row>
    <row r="90" spans="1:65" s="12" customFormat="1" ht="22.9" customHeight="1">
      <c r="B90" s="155"/>
      <c r="C90" s="156"/>
      <c r="D90" s="157" t="s">
        <v>67</v>
      </c>
      <c r="E90" s="169" t="s">
        <v>76</v>
      </c>
      <c r="F90" s="169" t="s">
        <v>119</v>
      </c>
      <c r="G90" s="156"/>
      <c r="H90" s="156"/>
      <c r="I90" s="159"/>
      <c r="J90" s="170">
        <f>BK90</f>
        <v>0</v>
      </c>
      <c r="K90" s="156"/>
      <c r="L90" s="161"/>
      <c r="M90" s="162"/>
      <c r="N90" s="163"/>
      <c r="O90" s="163"/>
      <c r="P90" s="164">
        <f>SUM(P91:P120)</f>
        <v>0</v>
      </c>
      <c r="Q90" s="163"/>
      <c r="R90" s="164">
        <f>SUM(R91:R120)</f>
        <v>0</v>
      </c>
      <c r="S90" s="163"/>
      <c r="T90" s="165">
        <f>SUM(T91:T120)</f>
        <v>0</v>
      </c>
      <c r="AR90" s="166" t="s">
        <v>76</v>
      </c>
      <c r="AT90" s="167" t="s">
        <v>67</v>
      </c>
      <c r="AU90" s="167" t="s">
        <v>76</v>
      </c>
      <c r="AY90" s="166" t="s">
        <v>118</v>
      </c>
      <c r="BK90" s="168">
        <f>SUM(BK91:BK120)</f>
        <v>0</v>
      </c>
    </row>
    <row r="91" spans="1:65" s="2" customFormat="1" ht="24.2" customHeight="1">
      <c r="A91" s="32"/>
      <c r="B91" s="33"/>
      <c r="C91" s="171" t="s">
        <v>76</v>
      </c>
      <c r="D91" s="171" t="s">
        <v>120</v>
      </c>
      <c r="E91" s="172" t="s">
        <v>181</v>
      </c>
      <c r="F91" s="173" t="s">
        <v>489</v>
      </c>
      <c r="G91" s="174" t="s">
        <v>123</v>
      </c>
      <c r="H91" s="175">
        <v>1882</v>
      </c>
      <c r="I91" s="176"/>
      <c r="J91" s="177">
        <f>ROUND(I91*H91,2)</f>
        <v>0</v>
      </c>
      <c r="K91" s="173" t="s">
        <v>124</v>
      </c>
      <c r="L91" s="37"/>
      <c r="M91" s="178" t="s">
        <v>19</v>
      </c>
      <c r="N91" s="179" t="s">
        <v>39</v>
      </c>
      <c r="O91" s="62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2" t="s">
        <v>125</v>
      </c>
      <c r="AT91" s="182" t="s">
        <v>120</v>
      </c>
      <c r="AU91" s="182" t="s">
        <v>78</v>
      </c>
      <c r="AY91" s="15" t="s">
        <v>118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5" t="s">
        <v>76</v>
      </c>
      <c r="BK91" s="183">
        <f>ROUND(I91*H91,2)</f>
        <v>0</v>
      </c>
      <c r="BL91" s="15" t="s">
        <v>125</v>
      </c>
      <c r="BM91" s="182" t="s">
        <v>78</v>
      </c>
    </row>
    <row r="92" spans="1:65" s="2" customFormat="1" ht="11.25">
      <c r="A92" s="32"/>
      <c r="B92" s="33"/>
      <c r="C92" s="34"/>
      <c r="D92" s="184" t="s">
        <v>126</v>
      </c>
      <c r="E92" s="34"/>
      <c r="F92" s="185" t="s">
        <v>184</v>
      </c>
      <c r="G92" s="34"/>
      <c r="H92" s="34"/>
      <c r="I92" s="186"/>
      <c r="J92" s="34"/>
      <c r="K92" s="34"/>
      <c r="L92" s="37"/>
      <c r="M92" s="187"/>
      <c r="N92" s="188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126</v>
      </c>
      <c r="AU92" s="15" t="s">
        <v>78</v>
      </c>
    </row>
    <row r="93" spans="1:65" s="2" customFormat="1" ht="16.5" customHeight="1">
      <c r="A93" s="32"/>
      <c r="B93" s="33"/>
      <c r="C93" s="171" t="s">
        <v>78</v>
      </c>
      <c r="D93" s="171" t="s">
        <v>120</v>
      </c>
      <c r="E93" s="172" t="s">
        <v>185</v>
      </c>
      <c r="F93" s="173" t="s">
        <v>186</v>
      </c>
      <c r="G93" s="174" t="s">
        <v>177</v>
      </c>
      <c r="H93" s="175">
        <v>399.22</v>
      </c>
      <c r="I93" s="176"/>
      <c r="J93" s="177">
        <f>ROUND(I93*H93,2)</f>
        <v>0</v>
      </c>
      <c r="K93" s="173" t="s">
        <v>124</v>
      </c>
      <c r="L93" s="37"/>
      <c r="M93" s="178" t="s">
        <v>19</v>
      </c>
      <c r="N93" s="179" t="s">
        <v>39</v>
      </c>
      <c r="O93" s="62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2" t="s">
        <v>125</v>
      </c>
      <c r="AT93" s="182" t="s">
        <v>120</v>
      </c>
      <c r="AU93" s="182" t="s">
        <v>78</v>
      </c>
      <c r="AY93" s="15" t="s">
        <v>118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76</v>
      </c>
      <c r="BK93" s="183">
        <f>ROUND(I93*H93,2)</f>
        <v>0</v>
      </c>
      <c r="BL93" s="15" t="s">
        <v>125</v>
      </c>
      <c r="BM93" s="182" t="s">
        <v>125</v>
      </c>
    </row>
    <row r="94" spans="1:65" s="2" customFormat="1" ht="11.25">
      <c r="A94" s="32"/>
      <c r="B94" s="33"/>
      <c r="C94" s="34"/>
      <c r="D94" s="184" t="s">
        <v>126</v>
      </c>
      <c r="E94" s="34"/>
      <c r="F94" s="185" t="s">
        <v>188</v>
      </c>
      <c r="G94" s="34"/>
      <c r="H94" s="34"/>
      <c r="I94" s="186"/>
      <c r="J94" s="34"/>
      <c r="K94" s="34"/>
      <c r="L94" s="37"/>
      <c r="M94" s="187"/>
      <c r="N94" s="188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126</v>
      </c>
      <c r="AU94" s="15" t="s">
        <v>78</v>
      </c>
    </row>
    <row r="95" spans="1:65" s="2" customFormat="1" ht="21.75" customHeight="1">
      <c r="A95" s="32"/>
      <c r="B95" s="33"/>
      <c r="C95" s="171" t="s">
        <v>125</v>
      </c>
      <c r="D95" s="171" t="s">
        <v>120</v>
      </c>
      <c r="E95" s="172" t="s">
        <v>189</v>
      </c>
      <c r="F95" s="173" t="s">
        <v>190</v>
      </c>
      <c r="G95" s="174" t="s">
        <v>177</v>
      </c>
      <c r="H95" s="175">
        <v>125.381</v>
      </c>
      <c r="I95" s="176"/>
      <c r="J95" s="177">
        <f>ROUND(I95*H95,2)</f>
        <v>0</v>
      </c>
      <c r="K95" s="173" t="s">
        <v>124</v>
      </c>
      <c r="L95" s="37"/>
      <c r="M95" s="178" t="s">
        <v>19</v>
      </c>
      <c r="N95" s="179" t="s">
        <v>39</v>
      </c>
      <c r="O95" s="62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2" t="s">
        <v>125</v>
      </c>
      <c r="AT95" s="182" t="s">
        <v>120</v>
      </c>
      <c r="AU95" s="182" t="s">
        <v>78</v>
      </c>
      <c r="AY95" s="15" t="s">
        <v>118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5" t="s">
        <v>76</v>
      </c>
      <c r="BK95" s="183">
        <f>ROUND(I95*H95,2)</f>
        <v>0</v>
      </c>
      <c r="BL95" s="15" t="s">
        <v>125</v>
      </c>
      <c r="BM95" s="182" t="s">
        <v>135</v>
      </c>
    </row>
    <row r="96" spans="1:65" s="2" customFormat="1" ht="11.25">
      <c r="A96" s="32"/>
      <c r="B96" s="33"/>
      <c r="C96" s="34"/>
      <c r="D96" s="184" t="s">
        <v>126</v>
      </c>
      <c r="E96" s="34"/>
      <c r="F96" s="185" t="s">
        <v>192</v>
      </c>
      <c r="G96" s="34"/>
      <c r="H96" s="34"/>
      <c r="I96" s="186"/>
      <c r="J96" s="34"/>
      <c r="K96" s="34"/>
      <c r="L96" s="37"/>
      <c r="M96" s="187"/>
      <c r="N96" s="188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126</v>
      </c>
      <c r="AU96" s="15" t="s">
        <v>78</v>
      </c>
    </row>
    <row r="97" spans="1:65" s="2" customFormat="1" ht="16.5" customHeight="1">
      <c r="A97" s="32"/>
      <c r="B97" s="33"/>
      <c r="C97" s="171" t="s">
        <v>135</v>
      </c>
      <c r="D97" s="171" t="s">
        <v>120</v>
      </c>
      <c r="E97" s="172" t="s">
        <v>193</v>
      </c>
      <c r="F97" s="173" t="s">
        <v>194</v>
      </c>
      <c r="G97" s="174" t="s">
        <v>177</v>
      </c>
      <c r="H97" s="175">
        <v>19.663</v>
      </c>
      <c r="I97" s="176"/>
      <c r="J97" s="177">
        <f>ROUND(I97*H97,2)</f>
        <v>0</v>
      </c>
      <c r="K97" s="173" t="s">
        <v>124</v>
      </c>
      <c r="L97" s="37"/>
      <c r="M97" s="178" t="s">
        <v>19</v>
      </c>
      <c r="N97" s="179" t="s">
        <v>39</v>
      </c>
      <c r="O97" s="62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2" t="s">
        <v>125</v>
      </c>
      <c r="AT97" s="182" t="s">
        <v>120</v>
      </c>
      <c r="AU97" s="182" t="s">
        <v>78</v>
      </c>
      <c r="AY97" s="15" t="s">
        <v>118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76</v>
      </c>
      <c r="BK97" s="183">
        <f>ROUND(I97*H97,2)</f>
        <v>0</v>
      </c>
      <c r="BL97" s="15" t="s">
        <v>125</v>
      </c>
      <c r="BM97" s="182" t="s">
        <v>139</v>
      </c>
    </row>
    <row r="98" spans="1:65" s="2" customFormat="1" ht="11.25">
      <c r="A98" s="32"/>
      <c r="B98" s="33"/>
      <c r="C98" s="34"/>
      <c r="D98" s="184" t="s">
        <v>126</v>
      </c>
      <c r="E98" s="34"/>
      <c r="F98" s="185" t="s">
        <v>196</v>
      </c>
      <c r="G98" s="34"/>
      <c r="H98" s="34"/>
      <c r="I98" s="186"/>
      <c r="J98" s="34"/>
      <c r="K98" s="34"/>
      <c r="L98" s="37"/>
      <c r="M98" s="187"/>
      <c r="N98" s="188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126</v>
      </c>
      <c r="AU98" s="15" t="s">
        <v>78</v>
      </c>
    </row>
    <row r="99" spans="1:65" s="2" customFormat="1" ht="21.75" customHeight="1">
      <c r="A99" s="32"/>
      <c r="B99" s="33"/>
      <c r="C99" s="171" t="s">
        <v>139</v>
      </c>
      <c r="D99" s="171" t="s">
        <v>120</v>
      </c>
      <c r="E99" s="172" t="s">
        <v>490</v>
      </c>
      <c r="F99" s="173" t="s">
        <v>491</v>
      </c>
      <c r="G99" s="174" t="s">
        <v>123</v>
      </c>
      <c r="H99" s="175">
        <v>32.86</v>
      </c>
      <c r="I99" s="176"/>
      <c r="J99" s="177">
        <f>ROUND(I99*H99,2)</f>
        <v>0</v>
      </c>
      <c r="K99" s="173" t="s">
        <v>124</v>
      </c>
      <c r="L99" s="37"/>
      <c r="M99" s="178" t="s">
        <v>19</v>
      </c>
      <c r="N99" s="179" t="s">
        <v>39</v>
      </c>
      <c r="O99" s="62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2" t="s">
        <v>125</v>
      </c>
      <c r="AT99" s="182" t="s">
        <v>120</v>
      </c>
      <c r="AU99" s="182" t="s">
        <v>78</v>
      </c>
      <c r="AY99" s="15" t="s">
        <v>118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5" t="s">
        <v>76</v>
      </c>
      <c r="BK99" s="183">
        <f>ROUND(I99*H99,2)</f>
        <v>0</v>
      </c>
      <c r="BL99" s="15" t="s">
        <v>125</v>
      </c>
      <c r="BM99" s="182" t="s">
        <v>144</v>
      </c>
    </row>
    <row r="100" spans="1:65" s="2" customFormat="1" ht="11.25">
      <c r="A100" s="32"/>
      <c r="B100" s="33"/>
      <c r="C100" s="34"/>
      <c r="D100" s="184" t="s">
        <v>126</v>
      </c>
      <c r="E100" s="34"/>
      <c r="F100" s="185" t="s">
        <v>492</v>
      </c>
      <c r="G100" s="34"/>
      <c r="H100" s="34"/>
      <c r="I100" s="186"/>
      <c r="J100" s="34"/>
      <c r="K100" s="34"/>
      <c r="L100" s="37"/>
      <c r="M100" s="187"/>
      <c r="N100" s="188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126</v>
      </c>
      <c r="AU100" s="15" t="s">
        <v>78</v>
      </c>
    </row>
    <row r="101" spans="1:65" s="2" customFormat="1" ht="21.75" customHeight="1">
      <c r="A101" s="32"/>
      <c r="B101" s="33"/>
      <c r="C101" s="171" t="s">
        <v>160</v>
      </c>
      <c r="D101" s="171" t="s">
        <v>120</v>
      </c>
      <c r="E101" s="172" t="s">
        <v>493</v>
      </c>
      <c r="F101" s="173" t="s">
        <v>494</v>
      </c>
      <c r="G101" s="174" t="s">
        <v>123</v>
      </c>
      <c r="H101" s="175">
        <v>32.86</v>
      </c>
      <c r="I101" s="176"/>
      <c r="J101" s="177">
        <f>ROUND(I101*H101,2)</f>
        <v>0</v>
      </c>
      <c r="K101" s="173" t="s">
        <v>124</v>
      </c>
      <c r="L101" s="37"/>
      <c r="M101" s="178" t="s">
        <v>19</v>
      </c>
      <c r="N101" s="179" t="s">
        <v>39</v>
      </c>
      <c r="O101" s="62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2" t="s">
        <v>125</v>
      </c>
      <c r="AT101" s="182" t="s">
        <v>120</v>
      </c>
      <c r="AU101" s="182" t="s">
        <v>78</v>
      </c>
      <c r="AY101" s="15" t="s">
        <v>118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76</v>
      </c>
      <c r="BK101" s="183">
        <f>ROUND(I101*H101,2)</f>
        <v>0</v>
      </c>
      <c r="BL101" s="15" t="s">
        <v>125</v>
      </c>
      <c r="BM101" s="182" t="s">
        <v>148</v>
      </c>
    </row>
    <row r="102" spans="1:65" s="2" customFormat="1" ht="11.25">
      <c r="A102" s="32"/>
      <c r="B102" s="33"/>
      <c r="C102" s="34"/>
      <c r="D102" s="184" t="s">
        <v>126</v>
      </c>
      <c r="E102" s="34"/>
      <c r="F102" s="185" t="s">
        <v>495</v>
      </c>
      <c r="G102" s="34"/>
      <c r="H102" s="34"/>
      <c r="I102" s="186"/>
      <c r="J102" s="34"/>
      <c r="K102" s="34"/>
      <c r="L102" s="37"/>
      <c r="M102" s="187"/>
      <c r="N102" s="188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126</v>
      </c>
      <c r="AU102" s="15" t="s">
        <v>78</v>
      </c>
    </row>
    <row r="103" spans="1:65" s="2" customFormat="1" ht="21.75" customHeight="1">
      <c r="A103" s="32"/>
      <c r="B103" s="33"/>
      <c r="C103" s="171" t="s">
        <v>144</v>
      </c>
      <c r="D103" s="171" t="s">
        <v>120</v>
      </c>
      <c r="E103" s="172" t="s">
        <v>207</v>
      </c>
      <c r="F103" s="173" t="s">
        <v>496</v>
      </c>
      <c r="G103" s="174" t="s">
        <v>177</v>
      </c>
      <c r="H103" s="175">
        <v>1484.2639999999999</v>
      </c>
      <c r="I103" s="176"/>
      <c r="J103" s="177">
        <f>ROUND(I103*H103,2)</f>
        <v>0</v>
      </c>
      <c r="K103" s="173" t="s">
        <v>124</v>
      </c>
      <c r="L103" s="37"/>
      <c r="M103" s="178" t="s">
        <v>19</v>
      </c>
      <c r="N103" s="179" t="s">
        <v>39</v>
      </c>
      <c r="O103" s="62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2" t="s">
        <v>125</v>
      </c>
      <c r="AT103" s="182" t="s">
        <v>120</v>
      </c>
      <c r="AU103" s="182" t="s">
        <v>78</v>
      </c>
      <c r="AY103" s="15" t="s">
        <v>118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5" t="s">
        <v>76</v>
      </c>
      <c r="BK103" s="183">
        <f>ROUND(I103*H103,2)</f>
        <v>0</v>
      </c>
      <c r="BL103" s="15" t="s">
        <v>125</v>
      </c>
      <c r="BM103" s="182" t="s">
        <v>153</v>
      </c>
    </row>
    <row r="104" spans="1:65" s="2" customFormat="1" ht="11.25">
      <c r="A104" s="32"/>
      <c r="B104" s="33"/>
      <c r="C104" s="34"/>
      <c r="D104" s="184" t="s">
        <v>126</v>
      </c>
      <c r="E104" s="34"/>
      <c r="F104" s="185" t="s">
        <v>210</v>
      </c>
      <c r="G104" s="34"/>
      <c r="H104" s="34"/>
      <c r="I104" s="186"/>
      <c r="J104" s="34"/>
      <c r="K104" s="34"/>
      <c r="L104" s="37"/>
      <c r="M104" s="187"/>
      <c r="N104" s="188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126</v>
      </c>
      <c r="AU104" s="15" t="s">
        <v>78</v>
      </c>
    </row>
    <row r="105" spans="1:65" s="2" customFormat="1" ht="21.75" customHeight="1">
      <c r="A105" s="32"/>
      <c r="B105" s="33"/>
      <c r="C105" s="171" t="s">
        <v>148</v>
      </c>
      <c r="D105" s="171" t="s">
        <v>120</v>
      </c>
      <c r="E105" s="172" t="s">
        <v>215</v>
      </c>
      <c r="F105" s="173" t="s">
        <v>497</v>
      </c>
      <c r="G105" s="174" t="s">
        <v>177</v>
      </c>
      <c r="H105" s="175">
        <v>767.86400000000003</v>
      </c>
      <c r="I105" s="176"/>
      <c r="J105" s="177">
        <f>ROUND(I105*H105,2)</f>
        <v>0</v>
      </c>
      <c r="K105" s="173" t="s">
        <v>124</v>
      </c>
      <c r="L105" s="37"/>
      <c r="M105" s="178" t="s">
        <v>19</v>
      </c>
      <c r="N105" s="179" t="s">
        <v>39</v>
      </c>
      <c r="O105" s="62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2" t="s">
        <v>125</v>
      </c>
      <c r="AT105" s="182" t="s">
        <v>120</v>
      </c>
      <c r="AU105" s="182" t="s">
        <v>78</v>
      </c>
      <c r="AY105" s="15" t="s">
        <v>118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76</v>
      </c>
      <c r="BK105" s="183">
        <f>ROUND(I105*H105,2)</f>
        <v>0</v>
      </c>
      <c r="BL105" s="15" t="s">
        <v>125</v>
      </c>
      <c r="BM105" s="182" t="s">
        <v>158</v>
      </c>
    </row>
    <row r="106" spans="1:65" s="2" customFormat="1" ht="11.25">
      <c r="A106" s="32"/>
      <c r="B106" s="33"/>
      <c r="C106" s="34"/>
      <c r="D106" s="184" t="s">
        <v>126</v>
      </c>
      <c r="E106" s="34"/>
      <c r="F106" s="185" t="s">
        <v>218</v>
      </c>
      <c r="G106" s="34"/>
      <c r="H106" s="34"/>
      <c r="I106" s="186"/>
      <c r="J106" s="34"/>
      <c r="K106" s="34"/>
      <c r="L106" s="37"/>
      <c r="M106" s="187"/>
      <c r="N106" s="188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126</v>
      </c>
      <c r="AU106" s="15" t="s">
        <v>78</v>
      </c>
    </row>
    <row r="107" spans="1:65" s="2" customFormat="1" ht="21.75" customHeight="1">
      <c r="A107" s="32"/>
      <c r="B107" s="33"/>
      <c r="C107" s="171" t="s">
        <v>180</v>
      </c>
      <c r="D107" s="171" t="s">
        <v>120</v>
      </c>
      <c r="E107" s="172" t="s">
        <v>219</v>
      </c>
      <c r="F107" s="173" t="s">
        <v>220</v>
      </c>
      <c r="G107" s="174" t="s">
        <v>177</v>
      </c>
      <c r="H107" s="175">
        <v>767.86400000000003</v>
      </c>
      <c r="I107" s="176"/>
      <c r="J107" s="177">
        <f>ROUND(I107*H107,2)</f>
        <v>0</v>
      </c>
      <c r="K107" s="173" t="s">
        <v>124</v>
      </c>
      <c r="L107" s="37"/>
      <c r="M107" s="178" t="s">
        <v>19</v>
      </c>
      <c r="N107" s="179" t="s">
        <v>39</v>
      </c>
      <c r="O107" s="62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2" t="s">
        <v>125</v>
      </c>
      <c r="AT107" s="182" t="s">
        <v>120</v>
      </c>
      <c r="AU107" s="182" t="s">
        <v>78</v>
      </c>
      <c r="AY107" s="15" t="s">
        <v>118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76</v>
      </c>
      <c r="BK107" s="183">
        <f>ROUND(I107*H107,2)</f>
        <v>0</v>
      </c>
      <c r="BL107" s="15" t="s">
        <v>125</v>
      </c>
      <c r="BM107" s="182" t="s">
        <v>164</v>
      </c>
    </row>
    <row r="108" spans="1:65" s="2" customFormat="1" ht="11.25">
      <c r="A108" s="32"/>
      <c r="B108" s="33"/>
      <c r="C108" s="34"/>
      <c r="D108" s="184" t="s">
        <v>126</v>
      </c>
      <c r="E108" s="34"/>
      <c r="F108" s="185" t="s">
        <v>222</v>
      </c>
      <c r="G108" s="34"/>
      <c r="H108" s="34"/>
      <c r="I108" s="186"/>
      <c r="J108" s="34"/>
      <c r="K108" s="34"/>
      <c r="L108" s="37"/>
      <c r="M108" s="187"/>
      <c r="N108" s="188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126</v>
      </c>
      <c r="AU108" s="15" t="s">
        <v>78</v>
      </c>
    </row>
    <row r="109" spans="1:65" s="2" customFormat="1" ht="24.2" customHeight="1">
      <c r="A109" s="32"/>
      <c r="B109" s="33"/>
      <c r="C109" s="171" t="s">
        <v>153</v>
      </c>
      <c r="D109" s="171" t="s">
        <v>120</v>
      </c>
      <c r="E109" s="172" t="s">
        <v>224</v>
      </c>
      <c r="F109" s="173" t="s">
        <v>498</v>
      </c>
      <c r="G109" s="174" t="s">
        <v>177</v>
      </c>
      <c r="H109" s="175">
        <v>941</v>
      </c>
      <c r="I109" s="176"/>
      <c r="J109" s="177">
        <f>ROUND(I109*H109,2)</f>
        <v>0</v>
      </c>
      <c r="K109" s="173" t="s">
        <v>124</v>
      </c>
      <c r="L109" s="37"/>
      <c r="M109" s="178" t="s">
        <v>19</v>
      </c>
      <c r="N109" s="179" t="s">
        <v>39</v>
      </c>
      <c r="O109" s="62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2" t="s">
        <v>125</v>
      </c>
      <c r="AT109" s="182" t="s">
        <v>120</v>
      </c>
      <c r="AU109" s="182" t="s">
        <v>78</v>
      </c>
      <c r="AY109" s="15" t="s">
        <v>118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76</v>
      </c>
      <c r="BK109" s="183">
        <f>ROUND(I109*H109,2)</f>
        <v>0</v>
      </c>
      <c r="BL109" s="15" t="s">
        <v>125</v>
      </c>
      <c r="BM109" s="182" t="s">
        <v>168</v>
      </c>
    </row>
    <row r="110" spans="1:65" s="2" customFormat="1" ht="11.25">
      <c r="A110" s="32"/>
      <c r="B110" s="33"/>
      <c r="C110" s="34"/>
      <c r="D110" s="184" t="s">
        <v>126</v>
      </c>
      <c r="E110" s="34"/>
      <c r="F110" s="185" t="s">
        <v>227</v>
      </c>
      <c r="G110" s="34"/>
      <c r="H110" s="34"/>
      <c r="I110" s="186"/>
      <c r="J110" s="34"/>
      <c r="K110" s="34"/>
      <c r="L110" s="37"/>
      <c r="M110" s="187"/>
      <c r="N110" s="188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126</v>
      </c>
      <c r="AU110" s="15" t="s">
        <v>78</v>
      </c>
    </row>
    <row r="111" spans="1:65" s="2" customFormat="1" ht="21.75" customHeight="1">
      <c r="A111" s="32"/>
      <c r="B111" s="33"/>
      <c r="C111" s="171" t="s">
        <v>8</v>
      </c>
      <c r="D111" s="171" t="s">
        <v>120</v>
      </c>
      <c r="E111" s="172" t="s">
        <v>233</v>
      </c>
      <c r="F111" s="173" t="s">
        <v>234</v>
      </c>
      <c r="G111" s="174" t="s">
        <v>177</v>
      </c>
      <c r="H111" s="175">
        <v>767.86400000000003</v>
      </c>
      <c r="I111" s="176"/>
      <c r="J111" s="177">
        <f>ROUND(I111*H111,2)</f>
        <v>0</v>
      </c>
      <c r="K111" s="173" t="s">
        <v>124</v>
      </c>
      <c r="L111" s="37"/>
      <c r="M111" s="178" t="s">
        <v>19</v>
      </c>
      <c r="N111" s="179" t="s">
        <v>39</v>
      </c>
      <c r="O111" s="62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2" t="s">
        <v>125</v>
      </c>
      <c r="AT111" s="182" t="s">
        <v>120</v>
      </c>
      <c r="AU111" s="182" t="s">
        <v>78</v>
      </c>
      <c r="AY111" s="15" t="s">
        <v>118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5" t="s">
        <v>76</v>
      </c>
      <c r="BK111" s="183">
        <f>ROUND(I111*H111,2)</f>
        <v>0</v>
      </c>
      <c r="BL111" s="15" t="s">
        <v>125</v>
      </c>
      <c r="BM111" s="182" t="s">
        <v>173</v>
      </c>
    </row>
    <row r="112" spans="1:65" s="2" customFormat="1" ht="11.25">
      <c r="A112" s="32"/>
      <c r="B112" s="33"/>
      <c r="C112" s="34"/>
      <c r="D112" s="184" t="s">
        <v>126</v>
      </c>
      <c r="E112" s="34"/>
      <c r="F112" s="185" t="s">
        <v>236</v>
      </c>
      <c r="G112" s="34"/>
      <c r="H112" s="34"/>
      <c r="I112" s="186"/>
      <c r="J112" s="34"/>
      <c r="K112" s="34"/>
      <c r="L112" s="37"/>
      <c r="M112" s="187"/>
      <c r="N112" s="188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126</v>
      </c>
      <c r="AU112" s="15" t="s">
        <v>78</v>
      </c>
    </row>
    <row r="113" spans="1:65" s="2" customFormat="1" ht="21.75" customHeight="1">
      <c r="A113" s="32"/>
      <c r="B113" s="33"/>
      <c r="C113" s="171" t="s">
        <v>158</v>
      </c>
      <c r="D113" s="171" t="s">
        <v>120</v>
      </c>
      <c r="E113" s="172" t="s">
        <v>499</v>
      </c>
      <c r="F113" s="173" t="s">
        <v>500</v>
      </c>
      <c r="G113" s="174" t="s">
        <v>177</v>
      </c>
      <c r="H113" s="175">
        <v>15.819000000000001</v>
      </c>
      <c r="I113" s="176"/>
      <c r="J113" s="177">
        <f>ROUND(I113*H113,2)</f>
        <v>0</v>
      </c>
      <c r="K113" s="173" t="s">
        <v>124</v>
      </c>
      <c r="L113" s="37"/>
      <c r="M113" s="178" t="s">
        <v>19</v>
      </c>
      <c r="N113" s="179" t="s">
        <v>39</v>
      </c>
      <c r="O113" s="62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2" t="s">
        <v>125</v>
      </c>
      <c r="AT113" s="182" t="s">
        <v>120</v>
      </c>
      <c r="AU113" s="182" t="s">
        <v>78</v>
      </c>
      <c r="AY113" s="15" t="s">
        <v>118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5" t="s">
        <v>76</v>
      </c>
      <c r="BK113" s="183">
        <f>ROUND(I113*H113,2)</f>
        <v>0</v>
      </c>
      <c r="BL113" s="15" t="s">
        <v>125</v>
      </c>
      <c r="BM113" s="182" t="s">
        <v>178</v>
      </c>
    </row>
    <row r="114" spans="1:65" s="2" customFormat="1" ht="11.25">
      <c r="A114" s="32"/>
      <c r="B114" s="33"/>
      <c r="C114" s="34"/>
      <c r="D114" s="184" t="s">
        <v>126</v>
      </c>
      <c r="E114" s="34"/>
      <c r="F114" s="185" t="s">
        <v>501</v>
      </c>
      <c r="G114" s="34"/>
      <c r="H114" s="34"/>
      <c r="I114" s="186"/>
      <c r="J114" s="34"/>
      <c r="K114" s="34"/>
      <c r="L114" s="37"/>
      <c r="M114" s="187"/>
      <c r="N114" s="188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126</v>
      </c>
      <c r="AU114" s="15" t="s">
        <v>78</v>
      </c>
    </row>
    <row r="115" spans="1:65" s="2" customFormat="1" ht="21.75" customHeight="1">
      <c r="A115" s="32"/>
      <c r="B115" s="33"/>
      <c r="C115" s="171" t="s">
        <v>197</v>
      </c>
      <c r="D115" s="171" t="s">
        <v>120</v>
      </c>
      <c r="E115" s="172" t="s">
        <v>502</v>
      </c>
      <c r="F115" s="173" t="s">
        <v>252</v>
      </c>
      <c r="G115" s="174" t="s">
        <v>123</v>
      </c>
      <c r="H115" s="175">
        <v>1882</v>
      </c>
      <c r="I115" s="176"/>
      <c r="J115" s="177">
        <f>ROUND(I115*H115,2)</f>
        <v>0</v>
      </c>
      <c r="K115" s="173" t="s">
        <v>124</v>
      </c>
      <c r="L115" s="37"/>
      <c r="M115" s="178" t="s">
        <v>19</v>
      </c>
      <c r="N115" s="179" t="s">
        <v>39</v>
      </c>
      <c r="O115" s="62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2" t="s">
        <v>125</v>
      </c>
      <c r="AT115" s="182" t="s">
        <v>120</v>
      </c>
      <c r="AU115" s="182" t="s">
        <v>78</v>
      </c>
      <c r="AY115" s="15" t="s">
        <v>118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76</v>
      </c>
      <c r="BK115" s="183">
        <f>ROUND(I115*H115,2)</f>
        <v>0</v>
      </c>
      <c r="BL115" s="15" t="s">
        <v>125</v>
      </c>
      <c r="BM115" s="182" t="s">
        <v>183</v>
      </c>
    </row>
    <row r="116" spans="1:65" s="2" customFormat="1" ht="11.25">
      <c r="A116" s="32"/>
      <c r="B116" s="33"/>
      <c r="C116" s="34"/>
      <c r="D116" s="184" t="s">
        <v>126</v>
      </c>
      <c r="E116" s="34"/>
      <c r="F116" s="185" t="s">
        <v>503</v>
      </c>
      <c r="G116" s="34"/>
      <c r="H116" s="34"/>
      <c r="I116" s="186"/>
      <c r="J116" s="34"/>
      <c r="K116" s="34"/>
      <c r="L116" s="37"/>
      <c r="M116" s="187"/>
      <c r="N116" s="188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126</v>
      </c>
      <c r="AU116" s="15" t="s">
        <v>78</v>
      </c>
    </row>
    <row r="117" spans="1:65" s="2" customFormat="1" ht="21.75" customHeight="1">
      <c r="A117" s="32"/>
      <c r="B117" s="33"/>
      <c r="C117" s="171" t="s">
        <v>164</v>
      </c>
      <c r="D117" s="171" t="s">
        <v>120</v>
      </c>
      <c r="E117" s="172" t="s">
        <v>269</v>
      </c>
      <c r="F117" s="173" t="s">
        <v>504</v>
      </c>
      <c r="G117" s="174" t="s">
        <v>123</v>
      </c>
      <c r="H117" s="175">
        <v>1882</v>
      </c>
      <c r="I117" s="176"/>
      <c r="J117" s="177">
        <f>ROUND(I117*H117,2)</f>
        <v>0</v>
      </c>
      <c r="K117" s="173" t="s">
        <v>124</v>
      </c>
      <c r="L117" s="37"/>
      <c r="M117" s="178" t="s">
        <v>19</v>
      </c>
      <c r="N117" s="179" t="s">
        <v>39</v>
      </c>
      <c r="O117" s="62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2" t="s">
        <v>125</v>
      </c>
      <c r="AT117" s="182" t="s">
        <v>120</v>
      </c>
      <c r="AU117" s="182" t="s">
        <v>78</v>
      </c>
      <c r="AY117" s="15" t="s">
        <v>118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76</v>
      </c>
      <c r="BK117" s="183">
        <f>ROUND(I117*H117,2)</f>
        <v>0</v>
      </c>
      <c r="BL117" s="15" t="s">
        <v>125</v>
      </c>
      <c r="BM117" s="182" t="s">
        <v>187</v>
      </c>
    </row>
    <row r="118" spans="1:65" s="2" customFormat="1" ht="11.25">
      <c r="A118" s="32"/>
      <c r="B118" s="33"/>
      <c r="C118" s="34"/>
      <c r="D118" s="184" t="s">
        <v>126</v>
      </c>
      <c r="E118" s="34"/>
      <c r="F118" s="185" t="s">
        <v>272</v>
      </c>
      <c r="G118" s="34"/>
      <c r="H118" s="34"/>
      <c r="I118" s="186"/>
      <c r="J118" s="34"/>
      <c r="K118" s="34"/>
      <c r="L118" s="37"/>
      <c r="M118" s="187"/>
      <c r="N118" s="188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126</v>
      </c>
      <c r="AU118" s="15" t="s">
        <v>78</v>
      </c>
    </row>
    <row r="119" spans="1:65" s="2" customFormat="1" ht="16.5" customHeight="1">
      <c r="A119" s="32"/>
      <c r="B119" s="33"/>
      <c r="C119" s="171" t="s">
        <v>7</v>
      </c>
      <c r="D119" s="171" t="s">
        <v>120</v>
      </c>
      <c r="E119" s="172" t="s">
        <v>278</v>
      </c>
      <c r="F119" s="173" t="s">
        <v>279</v>
      </c>
      <c r="G119" s="174" t="s">
        <v>123</v>
      </c>
      <c r="H119" s="175">
        <v>538.36</v>
      </c>
      <c r="I119" s="176"/>
      <c r="J119" s="177">
        <f>ROUND(I119*H119,2)</f>
        <v>0</v>
      </c>
      <c r="K119" s="173" t="s">
        <v>124</v>
      </c>
      <c r="L119" s="37"/>
      <c r="M119" s="178" t="s">
        <v>19</v>
      </c>
      <c r="N119" s="179" t="s">
        <v>39</v>
      </c>
      <c r="O119" s="62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2" t="s">
        <v>125</v>
      </c>
      <c r="AT119" s="182" t="s">
        <v>120</v>
      </c>
      <c r="AU119" s="182" t="s">
        <v>78</v>
      </c>
      <c r="AY119" s="15" t="s">
        <v>118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5" t="s">
        <v>76</v>
      </c>
      <c r="BK119" s="183">
        <f>ROUND(I119*H119,2)</f>
        <v>0</v>
      </c>
      <c r="BL119" s="15" t="s">
        <v>125</v>
      </c>
      <c r="BM119" s="182" t="s">
        <v>191</v>
      </c>
    </row>
    <row r="120" spans="1:65" s="2" customFormat="1" ht="11.25">
      <c r="A120" s="32"/>
      <c r="B120" s="33"/>
      <c r="C120" s="34"/>
      <c r="D120" s="184" t="s">
        <v>126</v>
      </c>
      <c r="E120" s="34"/>
      <c r="F120" s="185" t="s">
        <v>281</v>
      </c>
      <c r="G120" s="34"/>
      <c r="H120" s="34"/>
      <c r="I120" s="186"/>
      <c r="J120" s="34"/>
      <c r="K120" s="34"/>
      <c r="L120" s="37"/>
      <c r="M120" s="187"/>
      <c r="N120" s="188"/>
      <c r="O120" s="62"/>
      <c r="P120" s="62"/>
      <c r="Q120" s="62"/>
      <c r="R120" s="62"/>
      <c r="S120" s="62"/>
      <c r="T120" s="63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126</v>
      </c>
      <c r="AU120" s="15" t="s">
        <v>78</v>
      </c>
    </row>
    <row r="121" spans="1:65" s="12" customFormat="1" ht="22.9" customHeight="1">
      <c r="B121" s="155"/>
      <c r="C121" s="156"/>
      <c r="D121" s="157" t="s">
        <v>67</v>
      </c>
      <c r="E121" s="169" t="s">
        <v>78</v>
      </c>
      <c r="F121" s="169" t="s">
        <v>286</v>
      </c>
      <c r="G121" s="156"/>
      <c r="H121" s="156"/>
      <c r="I121" s="159"/>
      <c r="J121" s="170">
        <f>BK121</f>
        <v>0</v>
      </c>
      <c r="K121" s="156"/>
      <c r="L121" s="161"/>
      <c r="M121" s="162"/>
      <c r="N121" s="163"/>
      <c r="O121" s="163"/>
      <c r="P121" s="164">
        <f>SUM(P122:P139)</f>
        <v>0</v>
      </c>
      <c r="Q121" s="163"/>
      <c r="R121" s="164">
        <f>SUM(R122:R139)</f>
        <v>0</v>
      </c>
      <c r="S121" s="163"/>
      <c r="T121" s="165">
        <f>SUM(T122:T139)</f>
        <v>0</v>
      </c>
      <c r="AR121" s="166" t="s">
        <v>76</v>
      </c>
      <c r="AT121" s="167" t="s">
        <v>67</v>
      </c>
      <c r="AU121" s="167" t="s">
        <v>76</v>
      </c>
      <c r="AY121" s="166" t="s">
        <v>118</v>
      </c>
      <c r="BK121" s="168">
        <f>SUM(BK122:BK139)</f>
        <v>0</v>
      </c>
    </row>
    <row r="122" spans="1:65" s="2" customFormat="1" ht="21.75" customHeight="1">
      <c r="A122" s="32"/>
      <c r="B122" s="33"/>
      <c r="C122" s="171" t="s">
        <v>178</v>
      </c>
      <c r="D122" s="171" t="s">
        <v>120</v>
      </c>
      <c r="E122" s="172" t="s">
        <v>288</v>
      </c>
      <c r="F122" s="173" t="s">
        <v>289</v>
      </c>
      <c r="G122" s="174" t="s">
        <v>123</v>
      </c>
      <c r="H122" s="175">
        <v>1986.48</v>
      </c>
      <c r="I122" s="176"/>
      <c r="J122" s="177">
        <f>ROUND(I122*H122,2)</f>
        <v>0</v>
      </c>
      <c r="K122" s="173" t="s">
        <v>124</v>
      </c>
      <c r="L122" s="37"/>
      <c r="M122" s="178" t="s">
        <v>19</v>
      </c>
      <c r="N122" s="179" t="s">
        <v>39</v>
      </c>
      <c r="O122" s="62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2" t="s">
        <v>125</v>
      </c>
      <c r="AT122" s="182" t="s">
        <v>120</v>
      </c>
      <c r="AU122" s="182" t="s">
        <v>78</v>
      </c>
      <c r="AY122" s="15" t="s">
        <v>118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5" t="s">
        <v>76</v>
      </c>
      <c r="BK122" s="183">
        <f>ROUND(I122*H122,2)</f>
        <v>0</v>
      </c>
      <c r="BL122" s="15" t="s">
        <v>125</v>
      </c>
      <c r="BM122" s="182" t="s">
        <v>195</v>
      </c>
    </row>
    <row r="123" spans="1:65" s="2" customFormat="1" ht="11.25">
      <c r="A123" s="32"/>
      <c r="B123" s="33"/>
      <c r="C123" s="34"/>
      <c r="D123" s="184" t="s">
        <v>126</v>
      </c>
      <c r="E123" s="34"/>
      <c r="F123" s="185" t="s">
        <v>291</v>
      </c>
      <c r="G123" s="34"/>
      <c r="H123" s="34"/>
      <c r="I123" s="186"/>
      <c r="J123" s="34"/>
      <c r="K123" s="34"/>
      <c r="L123" s="37"/>
      <c r="M123" s="187"/>
      <c r="N123" s="188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126</v>
      </c>
      <c r="AU123" s="15" t="s">
        <v>78</v>
      </c>
    </row>
    <row r="124" spans="1:65" s="2" customFormat="1" ht="24.2" customHeight="1">
      <c r="A124" s="32"/>
      <c r="B124" s="33"/>
      <c r="C124" s="171" t="s">
        <v>232</v>
      </c>
      <c r="D124" s="171" t="s">
        <v>120</v>
      </c>
      <c r="E124" s="172" t="s">
        <v>310</v>
      </c>
      <c r="F124" s="173" t="s">
        <v>505</v>
      </c>
      <c r="G124" s="174" t="s">
        <v>177</v>
      </c>
      <c r="H124" s="175">
        <v>25.599</v>
      </c>
      <c r="I124" s="176"/>
      <c r="J124" s="177">
        <f>ROUND(I124*H124,2)</f>
        <v>0</v>
      </c>
      <c r="K124" s="173" t="s">
        <v>124</v>
      </c>
      <c r="L124" s="37"/>
      <c r="M124" s="178" t="s">
        <v>19</v>
      </c>
      <c r="N124" s="179" t="s">
        <v>39</v>
      </c>
      <c r="O124" s="62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2" t="s">
        <v>125</v>
      </c>
      <c r="AT124" s="182" t="s">
        <v>120</v>
      </c>
      <c r="AU124" s="182" t="s">
        <v>78</v>
      </c>
      <c r="AY124" s="15" t="s">
        <v>118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76</v>
      </c>
      <c r="BK124" s="183">
        <f>ROUND(I124*H124,2)</f>
        <v>0</v>
      </c>
      <c r="BL124" s="15" t="s">
        <v>125</v>
      </c>
      <c r="BM124" s="182" t="s">
        <v>200</v>
      </c>
    </row>
    <row r="125" spans="1:65" s="2" customFormat="1" ht="11.25">
      <c r="A125" s="32"/>
      <c r="B125" s="33"/>
      <c r="C125" s="34"/>
      <c r="D125" s="184" t="s">
        <v>126</v>
      </c>
      <c r="E125" s="34"/>
      <c r="F125" s="185" t="s">
        <v>313</v>
      </c>
      <c r="G125" s="34"/>
      <c r="H125" s="34"/>
      <c r="I125" s="186"/>
      <c r="J125" s="34"/>
      <c r="K125" s="34"/>
      <c r="L125" s="37"/>
      <c r="M125" s="187"/>
      <c r="N125" s="188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126</v>
      </c>
      <c r="AU125" s="15" t="s">
        <v>78</v>
      </c>
    </row>
    <row r="126" spans="1:65" s="2" customFormat="1" ht="24.2" customHeight="1">
      <c r="A126" s="32"/>
      <c r="B126" s="33"/>
      <c r="C126" s="171" t="s">
        <v>183</v>
      </c>
      <c r="D126" s="171" t="s">
        <v>120</v>
      </c>
      <c r="E126" s="172" t="s">
        <v>506</v>
      </c>
      <c r="F126" s="173" t="s">
        <v>505</v>
      </c>
      <c r="G126" s="174" t="s">
        <v>177</v>
      </c>
      <c r="H126" s="175">
        <v>75.751000000000005</v>
      </c>
      <c r="I126" s="176"/>
      <c r="J126" s="177">
        <f>ROUND(I126*H126,2)</f>
        <v>0</v>
      </c>
      <c r="K126" s="173" t="s">
        <v>124</v>
      </c>
      <c r="L126" s="37"/>
      <c r="M126" s="178" t="s">
        <v>19</v>
      </c>
      <c r="N126" s="179" t="s">
        <v>39</v>
      </c>
      <c r="O126" s="62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2" t="s">
        <v>125</v>
      </c>
      <c r="AT126" s="182" t="s">
        <v>120</v>
      </c>
      <c r="AU126" s="182" t="s">
        <v>78</v>
      </c>
      <c r="AY126" s="15" t="s">
        <v>118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76</v>
      </c>
      <c r="BK126" s="183">
        <f>ROUND(I126*H126,2)</f>
        <v>0</v>
      </c>
      <c r="BL126" s="15" t="s">
        <v>125</v>
      </c>
      <c r="BM126" s="182" t="s">
        <v>204</v>
      </c>
    </row>
    <row r="127" spans="1:65" s="2" customFormat="1" ht="11.25">
      <c r="A127" s="32"/>
      <c r="B127" s="33"/>
      <c r="C127" s="34"/>
      <c r="D127" s="184" t="s">
        <v>126</v>
      </c>
      <c r="E127" s="34"/>
      <c r="F127" s="185" t="s">
        <v>507</v>
      </c>
      <c r="G127" s="34"/>
      <c r="H127" s="34"/>
      <c r="I127" s="186"/>
      <c r="J127" s="34"/>
      <c r="K127" s="34"/>
      <c r="L127" s="37"/>
      <c r="M127" s="187"/>
      <c r="N127" s="188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126</v>
      </c>
      <c r="AU127" s="15" t="s">
        <v>78</v>
      </c>
    </row>
    <row r="128" spans="1:65" s="2" customFormat="1" ht="24.2" customHeight="1">
      <c r="A128" s="32"/>
      <c r="B128" s="33"/>
      <c r="C128" s="171" t="s">
        <v>241</v>
      </c>
      <c r="D128" s="171" t="s">
        <v>120</v>
      </c>
      <c r="E128" s="172" t="s">
        <v>319</v>
      </c>
      <c r="F128" s="173" t="s">
        <v>508</v>
      </c>
      <c r="G128" s="174" t="s">
        <v>163</v>
      </c>
      <c r="H128" s="175">
        <v>261.20999999999998</v>
      </c>
      <c r="I128" s="176"/>
      <c r="J128" s="177">
        <f>ROUND(I128*H128,2)</f>
        <v>0</v>
      </c>
      <c r="K128" s="173" t="s">
        <v>124</v>
      </c>
      <c r="L128" s="37"/>
      <c r="M128" s="178" t="s">
        <v>19</v>
      </c>
      <c r="N128" s="179" t="s">
        <v>39</v>
      </c>
      <c r="O128" s="62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2" t="s">
        <v>125</v>
      </c>
      <c r="AT128" s="182" t="s">
        <v>120</v>
      </c>
      <c r="AU128" s="182" t="s">
        <v>78</v>
      </c>
      <c r="AY128" s="15" t="s">
        <v>118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76</v>
      </c>
      <c r="BK128" s="183">
        <f>ROUND(I128*H128,2)</f>
        <v>0</v>
      </c>
      <c r="BL128" s="15" t="s">
        <v>125</v>
      </c>
      <c r="BM128" s="182" t="s">
        <v>209</v>
      </c>
    </row>
    <row r="129" spans="1:65" s="2" customFormat="1" ht="11.25">
      <c r="A129" s="32"/>
      <c r="B129" s="33"/>
      <c r="C129" s="34"/>
      <c r="D129" s="184" t="s">
        <v>126</v>
      </c>
      <c r="E129" s="34"/>
      <c r="F129" s="185" t="s">
        <v>322</v>
      </c>
      <c r="G129" s="34"/>
      <c r="H129" s="34"/>
      <c r="I129" s="186"/>
      <c r="J129" s="34"/>
      <c r="K129" s="34"/>
      <c r="L129" s="37"/>
      <c r="M129" s="187"/>
      <c r="N129" s="188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126</v>
      </c>
      <c r="AU129" s="15" t="s">
        <v>78</v>
      </c>
    </row>
    <row r="130" spans="1:65" s="2" customFormat="1" ht="24.2" customHeight="1">
      <c r="A130" s="32"/>
      <c r="B130" s="33"/>
      <c r="C130" s="171" t="s">
        <v>187</v>
      </c>
      <c r="D130" s="171" t="s">
        <v>120</v>
      </c>
      <c r="E130" s="172" t="s">
        <v>315</v>
      </c>
      <c r="F130" s="173" t="s">
        <v>509</v>
      </c>
      <c r="G130" s="174" t="s">
        <v>123</v>
      </c>
      <c r="H130" s="175">
        <v>653.02499999999998</v>
      </c>
      <c r="I130" s="176"/>
      <c r="J130" s="177">
        <f>ROUND(I130*H130,2)</f>
        <v>0</v>
      </c>
      <c r="K130" s="173" t="s">
        <v>124</v>
      </c>
      <c r="L130" s="37"/>
      <c r="M130" s="178" t="s">
        <v>19</v>
      </c>
      <c r="N130" s="179" t="s">
        <v>39</v>
      </c>
      <c r="O130" s="62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2" t="s">
        <v>125</v>
      </c>
      <c r="AT130" s="182" t="s">
        <v>120</v>
      </c>
      <c r="AU130" s="182" t="s">
        <v>78</v>
      </c>
      <c r="AY130" s="15" t="s">
        <v>118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76</v>
      </c>
      <c r="BK130" s="183">
        <f>ROUND(I130*H130,2)</f>
        <v>0</v>
      </c>
      <c r="BL130" s="15" t="s">
        <v>125</v>
      </c>
      <c r="BM130" s="182" t="s">
        <v>213</v>
      </c>
    </row>
    <row r="131" spans="1:65" s="2" customFormat="1" ht="11.25">
      <c r="A131" s="32"/>
      <c r="B131" s="33"/>
      <c r="C131" s="34"/>
      <c r="D131" s="184" t="s">
        <v>126</v>
      </c>
      <c r="E131" s="34"/>
      <c r="F131" s="185" t="s">
        <v>318</v>
      </c>
      <c r="G131" s="34"/>
      <c r="H131" s="34"/>
      <c r="I131" s="186"/>
      <c r="J131" s="34"/>
      <c r="K131" s="34"/>
      <c r="L131" s="37"/>
      <c r="M131" s="187"/>
      <c r="N131" s="188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126</v>
      </c>
      <c r="AU131" s="15" t="s">
        <v>78</v>
      </c>
    </row>
    <row r="132" spans="1:65" s="2" customFormat="1" ht="24.2" customHeight="1">
      <c r="A132" s="32"/>
      <c r="B132" s="33"/>
      <c r="C132" s="171" t="s">
        <v>250</v>
      </c>
      <c r="D132" s="171" t="s">
        <v>120</v>
      </c>
      <c r="E132" s="172" t="s">
        <v>324</v>
      </c>
      <c r="F132" s="173" t="s">
        <v>510</v>
      </c>
      <c r="G132" s="174" t="s">
        <v>163</v>
      </c>
      <c r="H132" s="175">
        <v>3</v>
      </c>
      <c r="I132" s="176"/>
      <c r="J132" s="177">
        <f>ROUND(I132*H132,2)</f>
        <v>0</v>
      </c>
      <c r="K132" s="173" t="s">
        <v>124</v>
      </c>
      <c r="L132" s="37"/>
      <c r="M132" s="178" t="s">
        <v>19</v>
      </c>
      <c r="N132" s="179" t="s">
        <v>39</v>
      </c>
      <c r="O132" s="62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2" t="s">
        <v>125</v>
      </c>
      <c r="AT132" s="182" t="s">
        <v>120</v>
      </c>
      <c r="AU132" s="182" t="s">
        <v>78</v>
      </c>
      <c r="AY132" s="15" t="s">
        <v>118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76</v>
      </c>
      <c r="BK132" s="183">
        <f>ROUND(I132*H132,2)</f>
        <v>0</v>
      </c>
      <c r="BL132" s="15" t="s">
        <v>125</v>
      </c>
      <c r="BM132" s="182" t="s">
        <v>217</v>
      </c>
    </row>
    <row r="133" spans="1:65" s="2" customFormat="1" ht="11.25">
      <c r="A133" s="32"/>
      <c r="B133" s="33"/>
      <c r="C133" s="34"/>
      <c r="D133" s="184" t="s">
        <v>126</v>
      </c>
      <c r="E133" s="34"/>
      <c r="F133" s="185" t="s">
        <v>327</v>
      </c>
      <c r="G133" s="34"/>
      <c r="H133" s="34"/>
      <c r="I133" s="186"/>
      <c r="J133" s="34"/>
      <c r="K133" s="34"/>
      <c r="L133" s="37"/>
      <c r="M133" s="187"/>
      <c r="N133" s="188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126</v>
      </c>
      <c r="AU133" s="15" t="s">
        <v>78</v>
      </c>
    </row>
    <row r="134" spans="1:65" s="2" customFormat="1" ht="16.5" customHeight="1">
      <c r="A134" s="32"/>
      <c r="B134" s="33"/>
      <c r="C134" s="171" t="s">
        <v>191</v>
      </c>
      <c r="D134" s="171" t="s">
        <v>120</v>
      </c>
      <c r="E134" s="172" t="s">
        <v>333</v>
      </c>
      <c r="F134" s="173" t="s">
        <v>334</v>
      </c>
      <c r="G134" s="174" t="s">
        <v>335</v>
      </c>
      <c r="H134" s="175">
        <v>0.19</v>
      </c>
      <c r="I134" s="176"/>
      <c r="J134" s="177">
        <f>ROUND(I134*H134,2)</f>
        <v>0</v>
      </c>
      <c r="K134" s="173" t="s">
        <v>124</v>
      </c>
      <c r="L134" s="37"/>
      <c r="M134" s="178" t="s">
        <v>19</v>
      </c>
      <c r="N134" s="179" t="s">
        <v>39</v>
      </c>
      <c r="O134" s="62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2" t="s">
        <v>125</v>
      </c>
      <c r="AT134" s="182" t="s">
        <v>120</v>
      </c>
      <c r="AU134" s="182" t="s">
        <v>78</v>
      </c>
      <c r="AY134" s="15" t="s">
        <v>118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76</v>
      </c>
      <c r="BK134" s="183">
        <f>ROUND(I134*H134,2)</f>
        <v>0</v>
      </c>
      <c r="BL134" s="15" t="s">
        <v>125</v>
      </c>
      <c r="BM134" s="182" t="s">
        <v>221</v>
      </c>
    </row>
    <row r="135" spans="1:65" s="2" customFormat="1" ht="11.25">
      <c r="A135" s="32"/>
      <c r="B135" s="33"/>
      <c r="C135" s="34"/>
      <c r="D135" s="184" t="s">
        <v>126</v>
      </c>
      <c r="E135" s="34"/>
      <c r="F135" s="185" t="s">
        <v>337</v>
      </c>
      <c r="G135" s="34"/>
      <c r="H135" s="34"/>
      <c r="I135" s="186"/>
      <c r="J135" s="34"/>
      <c r="K135" s="34"/>
      <c r="L135" s="37"/>
      <c r="M135" s="187"/>
      <c r="N135" s="188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126</v>
      </c>
      <c r="AU135" s="15" t="s">
        <v>78</v>
      </c>
    </row>
    <row r="136" spans="1:65" s="2" customFormat="1" ht="21.75" customHeight="1">
      <c r="A136" s="32"/>
      <c r="B136" s="33"/>
      <c r="C136" s="171" t="s">
        <v>259</v>
      </c>
      <c r="D136" s="171" t="s">
        <v>120</v>
      </c>
      <c r="E136" s="172" t="s">
        <v>328</v>
      </c>
      <c r="F136" s="173" t="s">
        <v>329</v>
      </c>
      <c r="G136" s="174" t="s">
        <v>177</v>
      </c>
      <c r="H136" s="175">
        <v>1.264</v>
      </c>
      <c r="I136" s="176"/>
      <c r="J136" s="177">
        <f>ROUND(I136*H136,2)</f>
        <v>0</v>
      </c>
      <c r="K136" s="173" t="s">
        <v>124</v>
      </c>
      <c r="L136" s="37"/>
      <c r="M136" s="178" t="s">
        <v>19</v>
      </c>
      <c r="N136" s="179" t="s">
        <v>39</v>
      </c>
      <c r="O136" s="62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2" t="s">
        <v>125</v>
      </c>
      <c r="AT136" s="182" t="s">
        <v>120</v>
      </c>
      <c r="AU136" s="182" t="s">
        <v>78</v>
      </c>
      <c r="AY136" s="15" t="s">
        <v>118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76</v>
      </c>
      <c r="BK136" s="183">
        <f>ROUND(I136*H136,2)</f>
        <v>0</v>
      </c>
      <c r="BL136" s="15" t="s">
        <v>125</v>
      </c>
      <c r="BM136" s="182" t="s">
        <v>226</v>
      </c>
    </row>
    <row r="137" spans="1:65" s="2" customFormat="1" ht="11.25">
      <c r="A137" s="32"/>
      <c r="B137" s="33"/>
      <c r="C137" s="34"/>
      <c r="D137" s="184" t="s">
        <v>126</v>
      </c>
      <c r="E137" s="34"/>
      <c r="F137" s="185" t="s">
        <v>331</v>
      </c>
      <c r="G137" s="34"/>
      <c r="H137" s="34"/>
      <c r="I137" s="186"/>
      <c r="J137" s="34"/>
      <c r="K137" s="34"/>
      <c r="L137" s="37"/>
      <c r="M137" s="187"/>
      <c r="N137" s="188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126</v>
      </c>
      <c r="AU137" s="15" t="s">
        <v>78</v>
      </c>
    </row>
    <row r="138" spans="1:65" s="2" customFormat="1" ht="24.2" customHeight="1">
      <c r="A138" s="32"/>
      <c r="B138" s="33"/>
      <c r="C138" s="171" t="s">
        <v>195</v>
      </c>
      <c r="D138" s="171" t="s">
        <v>120</v>
      </c>
      <c r="E138" s="172" t="s">
        <v>338</v>
      </c>
      <c r="F138" s="173" t="s">
        <v>511</v>
      </c>
      <c r="G138" s="174" t="s">
        <v>163</v>
      </c>
      <c r="H138" s="175">
        <v>2</v>
      </c>
      <c r="I138" s="176"/>
      <c r="J138" s="177">
        <f>ROUND(I138*H138,2)</f>
        <v>0</v>
      </c>
      <c r="K138" s="173" t="s">
        <v>124</v>
      </c>
      <c r="L138" s="37"/>
      <c r="M138" s="178" t="s">
        <v>19</v>
      </c>
      <c r="N138" s="179" t="s">
        <v>39</v>
      </c>
      <c r="O138" s="62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2" t="s">
        <v>125</v>
      </c>
      <c r="AT138" s="182" t="s">
        <v>120</v>
      </c>
      <c r="AU138" s="182" t="s">
        <v>78</v>
      </c>
      <c r="AY138" s="15" t="s">
        <v>118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76</v>
      </c>
      <c r="BK138" s="183">
        <f>ROUND(I138*H138,2)</f>
        <v>0</v>
      </c>
      <c r="BL138" s="15" t="s">
        <v>125</v>
      </c>
      <c r="BM138" s="182" t="s">
        <v>230</v>
      </c>
    </row>
    <row r="139" spans="1:65" s="2" customFormat="1" ht="11.25">
      <c r="A139" s="32"/>
      <c r="B139" s="33"/>
      <c r="C139" s="34"/>
      <c r="D139" s="184" t="s">
        <v>126</v>
      </c>
      <c r="E139" s="34"/>
      <c r="F139" s="185" t="s">
        <v>341</v>
      </c>
      <c r="G139" s="34"/>
      <c r="H139" s="34"/>
      <c r="I139" s="186"/>
      <c r="J139" s="34"/>
      <c r="K139" s="34"/>
      <c r="L139" s="37"/>
      <c r="M139" s="187"/>
      <c r="N139" s="188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126</v>
      </c>
      <c r="AU139" s="15" t="s">
        <v>78</v>
      </c>
    </row>
    <row r="140" spans="1:65" s="12" customFormat="1" ht="22.9" customHeight="1">
      <c r="B140" s="155"/>
      <c r="C140" s="156"/>
      <c r="D140" s="157" t="s">
        <v>67</v>
      </c>
      <c r="E140" s="169" t="s">
        <v>141</v>
      </c>
      <c r="F140" s="169" t="s">
        <v>342</v>
      </c>
      <c r="G140" s="156"/>
      <c r="H140" s="156"/>
      <c r="I140" s="159"/>
      <c r="J140" s="170">
        <f>BK140</f>
        <v>0</v>
      </c>
      <c r="K140" s="156"/>
      <c r="L140" s="161"/>
      <c r="M140" s="162"/>
      <c r="N140" s="163"/>
      <c r="O140" s="163"/>
      <c r="P140" s="164">
        <f>SUM(P141:P154)</f>
        <v>0</v>
      </c>
      <c r="Q140" s="163"/>
      <c r="R140" s="164">
        <f>SUM(R141:R154)</f>
        <v>0</v>
      </c>
      <c r="S140" s="163"/>
      <c r="T140" s="165">
        <f>SUM(T141:T154)</f>
        <v>0</v>
      </c>
      <c r="AR140" s="166" t="s">
        <v>76</v>
      </c>
      <c r="AT140" s="167" t="s">
        <v>67</v>
      </c>
      <c r="AU140" s="167" t="s">
        <v>76</v>
      </c>
      <c r="AY140" s="166" t="s">
        <v>118</v>
      </c>
      <c r="BK140" s="168">
        <f>SUM(BK141:BK154)</f>
        <v>0</v>
      </c>
    </row>
    <row r="141" spans="1:65" s="2" customFormat="1" ht="21.75" customHeight="1">
      <c r="A141" s="32"/>
      <c r="B141" s="33"/>
      <c r="C141" s="171" t="s">
        <v>268</v>
      </c>
      <c r="D141" s="171" t="s">
        <v>120</v>
      </c>
      <c r="E141" s="172" t="s">
        <v>344</v>
      </c>
      <c r="F141" s="173" t="s">
        <v>345</v>
      </c>
      <c r="G141" s="174" t="s">
        <v>123</v>
      </c>
      <c r="H141" s="175">
        <v>1532</v>
      </c>
      <c r="I141" s="176"/>
      <c r="J141" s="177">
        <f>ROUND(I141*H141,2)</f>
        <v>0</v>
      </c>
      <c r="K141" s="173" t="s">
        <v>124</v>
      </c>
      <c r="L141" s="37"/>
      <c r="M141" s="178" t="s">
        <v>19</v>
      </c>
      <c r="N141" s="179" t="s">
        <v>39</v>
      </c>
      <c r="O141" s="62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2" t="s">
        <v>125</v>
      </c>
      <c r="AT141" s="182" t="s">
        <v>120</v>
      </c>
      <c r="AU141" s="182" t="s">
        <v>78</v>
      </c>
      <c r="AY141" s="15" t="s">
        <v>118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76</v>
      </c>
      <c r="BK141" s="183">
        <f>ROUND(I141*H141,2)</f>
        <v>0</v>
      </c>
      <c r="BL141" s="15" t="s">
        <v>125</v>
      </c>
      <c r="BM141" s="182" t="s">
        <v>235</v>
      </c>
    </row>
    <row r="142" spans="1:65" s="2" customFormat="1" ht="11.25">
      <c r="A142" s="32"/>
      <c r="B142" s="33"/>
      <c r="C142" s="34"/>
      <c r="D142" s="184" t="s">
        <v>126</v>
      </c>
      <c r="E142" s="34"/>
      <c r="F142" s="185" t="s">
        <v>347</v>
      </c>
      <c r="G142" s="34"/>
      <c r="H142" s="34"/>
      <c r="I142" s="186"/>
      <c r="J142" s="34"/>
      <c r="K142" s="34"/>
      <c r="L142" s="37"/>
      <c r="M142" s="187"/>
      <c r="N142" s="188"/>
      <c r="O142" s="62"/>
      <c r="P142" s="62"/>
      <c r="Q142" s="62"/>
      <c r="R142" s="62"/>
      <c r="S142" s="62"/>
      <c r="T142" s="63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126</v>
      </c>
      <c r="AU142" s="15" t="s">
        <v>78</v>
      </c>
    </row>
    <row r="143" spans="1:65" s="2" customFormat="1" ht="21.75" customHeight="1">
      <c r="A143" s="32"/>
      <c r="B143" s="33"/>
      <c r="C143" s="171" t="s">
        <v>200</v>
      </c>
      <c r="D143" s="171" t="s">
        <v>120</v>
      </c>
      <c r="E143" s="172" t="s">
        <v>348</v>
      </c>
      <c r="F143" s="173" t="s">
        <v>349</v>
      </c>
      <c r="G143" s="174" t="s">
        <v>123</v>
      </c>
      <c r="H143" s="175">
        <v>1709</v>
      </c>
      <c r="I143" s="176"/>
      <c r="J143" s="177">
        <f>ROUND(I143*H143,2)</f>
        <v>0</v>
      </c>
      <c r="K143" s="173" t="s">
        <v>124</v>
      </c>
      <c r="L143" s="37"/>
      <c r="M143" s="178" t="s">
        <v>19</v>
      </c>
      <c r="N143" s="179" t="s">
        <v>39</v>
      </c>
      <c r="O143" s="62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2" t="s">
        <v>125</v>
      </c>
      <c r="AT143" s="182" t="s">
        <v>120</v>
      </c>
      <c r="AU143" s="182" t="s">
        <v>78</v>
      </c>
      <c r="AY143" s="15" t="s">
        <v>118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76</v>
      </c>
      <c r="BK143" s="183">
        <f>ROUND(I143*H143,2)</f>
        <v>0</v>
      </c>
      <c r="BL143" s="15" t="s">
        <v>125</v>
      </c>
      <c r="BM143" s="182" t="s">
        <v>239</v>
      </c>
    </row>
    <row r="144" spans="1:65" s="2" customFormat="1" ht="11.25">
      <c r="A144" s="32"/>
      <c r="B144" s="33"/>
      <c r="C144" s="34"/>
      <c r="D144" s="184" t="s">
        <v>126</v>
      </c>
      <c r="E144" s="34"/>
      <c r="F144" s="185" t="s">
        <v>351</v>
      </c>
      <c r="G144" s="34"/>
      <c r="H144" s="34"/>
      <c r="I144" s="186"/>
      <c r="J144" s="34"/>
      <c r="K144" s="34"/>
      <c r="L144" s="37"/>
      <c r="M144" s="187"/>
      <c r="N144" s="188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126</v>
      </c>
      <c r="AU144" s="15" t="s">
        <v>78</v>
      </c>
    </row>
    <row r="145" spans="1:65" s="2" customFormat="1" ht="24.2" customHeight="1">
      <c r="A145" s="32"/>
      <c r="B145" s="33"/>
      <c r="C145" s="171" t="s">
        <v>277</v>
      </c>
      <c r="D145" s="171" t="s">
        <v>120</v>
      </c>
      <c r="E145" s="172" t="s">
        <v>353</v>
      </c>
      <c r="F145" s="173" t="s">
        <v>512</v>
      </c>
      <c r="G145" s="174" t="s">
        <v>123</v>
      </c>
      <c r="H145" s="175">
        <v>1532</v>
      </c>
      <c r="I145" s="176"/>
      <c r="J145" s="177">
        <f>ROUND(I145*H145,2)</f>
        <v>0</v>
      </c>
      <c r="K145" s="173" t="s">
        <v>124</v>
      </c>
      <c r="L145" s="37"/>
      <c r="M145" s="178" t="s">
        <v>19</v>
      </c>
      <c r="N145" s="179" t="s">
        <v>39</v>
      </c>
      <c r="O145" s="62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2" t="s">
        <v>125</v>
      </c>
      <c r="AT145" s="182" t="s">
        <v>120</v>
      </c>
      <c r="AU145" s="182" t="s">
        <v>78</v>
      </c>
      <c r="AY145" s="15" t="s">
        <v>118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76</v>
      </c>
      <c r="BK145" s="183">
        <f>ROUND(I145*H145,2)</f>
        <v>0</v>
      </c>
      <c r="BL145" s="15" t="s">
        <v>125</v>
      </c>
      <c r="BM145" s="182" t="s">
        <v>244</v>
      </c>
    </row>
    <row r="146" spans="1:65" s="2" customFormat="1" ht="11.25">
      <c r="A146" s="32"/>
      <c r="B146" s="33"/>
      <c r="C146" s="34"/>
      <c r="D146" s="184" t="s">
        <v>126</v>
      </c>
      <c r="E146" s="34"/>
      <c r="F146" s="185" t="s">
        <v>356</v>
      </c>
      <c r="G146" s="34"/>
      <c r="H146" s="34"/>
      <c r="I146" s="186"/>
      <c r="J146" s="34"/>
      <c r="K146" s="34"/>
      <c r="L146" s="37"/>
      <c r="M146" s="187"/>
      <c r="N146" s="188"/>
      <c r="O146" s="62"/>
      <c r="P146" s="62"/>
      <c r="Q146" s="62"/>
      <c r="R146" s="62"/>
      <c r="S146" s="62"/>
      <c r="T146" s="63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126</v>
      </c>
      <c r="AU146" s="15" t="s">
        <v>78</v>
      </c>
    </row>
    <row r="147" spans="1:65" s="2" customFormat="1" ht="21.75" customHeight="1">
      <c r="A147" s="32"/>
      <c r="B147" s="33"/>
      <c r="C147" s="171" t="s">
        <v>204</v>
      </c>
      <c r="D147" s="171" t="s">
        <v>120</v>
      </c>
      <c r="E147" s="172" t="s">
        <v>513</v>
      </c>
      <c r="F147" s="173" t="s">
        <v>514</v>
      </c>
      <c r="G147" s="174" t="s">
        <v>123</v>
      </c>
      <c r="H147" s="175">
        <v>1332</v>
      </c>
      <c r="I147" s="176"/>
      <c r="J147" s="177">
        <f>ROUND(I147*H147,2)</f>
        <v>0</v>
      </c>
      <c r="K147" s="173" t="s">
        <v>124</v>
      </c>
      <c r="L147" s="37"/>
      <c r="M147" s="178" t="s">
        <v>19</v>
      </c>
      <c r="N147" s="179" t="s">
        <v>39</v>
      </c>
      <c r="O147" s="62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2" t="s">
        <v>125</v>
      </c>
      <c r="AT147" s="182" t="s">
        <v>120</v>
      </c>
      <c r="AU147" s="182" t="s">
        <v>78</v>
      </c>
      <c r="AY147" s="15" t="s">
        <v>118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5" t="s">
        <v>76</v>
      </c>
      <c r="BK147" s="183">
        <f>ROUND(I147*H147,2)</f>
        <v>0</v>
      </c>
      <c r="BL147" s="15" t="s">
        <v>125</v>
      </c>
      <c r="BM147" s="182" t="s">
        <v>248</v>
      </c>
    </row>
    <row r="148" spans="1:65" s="2" customFormat="1" ht="11.25">
      <c r="A148" s="32"/>
      <c r="B148" s="33"/>
      <c r="C148" s="34"/>
      <c r="D148" s="184" t="s">
        <v>126</v>
      </c>
      <c r="E148" s="34"/>
      <c r="F148" s="185" t="s">
        <v>515</v>
      </c>
      <c r="G148" s="34"/>
      <c r="H148" s="34"/>
      <c r="I148" s="186"/>
      <c r="J148" s="34"/>
      <c r="K148" s="34"/>
      <c r="L148" s="37"/>
      <c r="M148" s="187"/>
      <c r="N148" s="188"/>
      <c r="O148" s="62"/>
      <c r="P148" s="62"/>
      <c r="Q148" s="62"/>
      <c r="R148" s="62"/>
      <c r="S148" s="62"/>
      <c r="T148" s="63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126</v>
      </c>
      <c r="AU148" s="15" t="s">
        <v>78</v>
      </c>
    </row>
    <row r="149" spans="1:65" s="2" customFormat="1" ht="21.75" customHeight="1">
      <c r="A149" s="32"/>
      <c r="B149" s="33"/>
      <c r="C149" s="171" t="s">
        <v>287</v>
      </c>
      <c r="D149" s="171" t="s">
        <v>120</v>
      </c>
      <c r="E149" s="172" t="s">
        <v>362</v>
      </c>
      <c r="F149" s="173" t="s">
        <v>363</v>
      </c>
      <c r="G149" s="174" t="s">
        <v>123</v>
      </c>
      <c r="H149" s="175">
        <v>1332</v>
      </c>
      <c r="I149" s="176"/>
      <c r="J149" s="177">
        <f>ROUND(I149*H149,2)</f>
        <v>0</v>
      </c>
      <c r="K149" s="173" t="s">
        <v>124</v>
      </c>
      <c r="L149" s="37"/>
      <c r="M149" s="178" t="s">
        <v>19</v>
      </c>
      <c r="N149" s="179" t="s">
        <v>39</v>
      </c>
      <c r="O149" s="62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2" t="s">
        <v>125</v>
      </c>
      <c r="AT149" s="182" t="s">
        <v>120</v>
      </c>
      <c r="AU149" s="182" t="s">
        <v>78</v>
      </c>
      <c r="AY149" s="15" t="s">
        <v>118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76</v>
      </c>
      <c r="BK149" s="183">
        <f>ROUND(I149*H149,2)</f>
        <v>0</v>
      </c>
      <c r="BL149" s="15" t="s">
        <v>125</v>
      </c>
      <c r="BM149" s="182" t="s">
        <v>516</v>
      </c>
    </row>
    <row r="150" spans="1:65" s="2" customFormat="1" ht="11.25">
      <c r="A150" s="32"/>
      <c r="B150" s="33"/>
      <c r="C150" s="34"/>
      <c r="D150" s="184" t="s">
        <v>126</v>
      </c>
      <c r="E150" s="34"/>
      <c r="F150" s="185" t="s">
        <v>365</v>
      </c>
      <c r="G150" s="34"/>
      <c r="H150" s="34"/>
      <c r="I150" s="186"/>
      <c r="J150" s="34"/>
      <c r="K150" s="34"/>
      <c r="L150" s="37"/>
      <c r="M150" s="187"/>
      <c r="N150" s="188"/>
      <c r="O150" s="62"/>
      <c r="P150" s="62"/>
      <c r="Q150" s="62"/>
      <c r="R150" s="62"/>
      <c r="S150" s="62"/>
      <c r="T150" s="63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126</v>
      </c>
      <c r="AU150" s="15" t="s">
        <v>78</v>
      </c>
    </row>
    <row r="151" spans="1:65" s="2" customFormat="1" ht="21.75" customHeight="1">
      <c r="A151" s="32"/>
      <c r="B151" s="33"/>
      <c r="C151" s="171" t="s">
        <v>209</v>
      </c>
      <c r="D151" s="171" t="s">
        <v>120</v>
      </c>
      <c r="E151" s="172" t="s">
        <v>366</v>
      </c>
      <c r="F151" s="173" t="s">
        <v>367</v>
      </c>
      <c r="G151" s="174" t="s">
        <v>123</v>
      </c>
      <c r="H151" s="175">
        <v>1332</v>
      </c>
      <c r="I151" s="176"/>
      <c r="J151" s="177">
        <f>ROUND(I151*H151,2)</f>
        <v>0</v>
      </c>
      <c r="K151" s="173" t="s">
        <v>124</v>
      </c>
      <c r="L151" s="37"/>
      <c r="M151" s="178" t="s">
        <v>19</v>
      </c>
      <c r="N151" s="179" t="s">
        <v>39</v>
      </c>
      <c r="O151" s="62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2" t="s">
        <v>125</v>
      </c>
      <c r="AT151" s="182" t="s">
        <v>120</v>
      </c>
      <c r="AU151" s="182" t="s">
        <v>78</v>
      </c>
      <c r="AY151" s="15" t="s">
        <v>118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76</v>
      </c>
      <c r="BK151" s="183">
        <f>ROUND(I151*H151,2)</f>
        <v>0</v>
      </c>
      <c r="BL151" s="15" t="s">
        <v>125</v>
      </c>
      <c r="BM151" s="182" t="s">
        <v>253</v>
      </c>
    </row>
    <row r="152" spans="1:65" s="2" customFormat="1" ht="11.25">
      <c r="A152" s="32"/>
      <c r="B152" s="33"/>
      <c r="C152" s="34"/>
      <c r="D152" s="184" t="s">
        <v>126</v>
      </c>
      <c r="E152" s="34"/>
      <c r="F152" s="185" t="s">
        <v>369</v>
      </c>
      <c r="G152" s="34"/>
      <c r="H152" s="34"/>
      <c r="I152" s="186"/>
      <c r="J152" s="34"/>
      <c r="K152" s="34"/>
      <c r="L152" s="37"/>
      <c r="M152" s="187"/>
      <c r="N152" s="188"/>
      <c r="O152" s="62"/>
      <c r="P152" s="62"/>
      <c r="Q152" s="62"/>
      <c r="R152" s="62"/>
      <c r="S152" s="62"/>
      <c r="T152" s="6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126</v>
      </c>
      <c r="AU152" s="15" t="s">
        <v>78</v>
      </c>
    </row>
    <row r="153" spans="1:65" s="2" customFormat="1" ht="21.75" customHeight="1">
      <c r="A153" s="32"/>
      <c r="B153" s="33"/>
      <c r="C153" s="171" t="s">
        <v>296</v>
      </c>
      <c r="D153" s="171" t="s">
        <v>120</v>
      </c>
      <c r="E153" s="172" t="s">
        <v>375</v>
      </c>
      <c r="F153" s="173" t="s">
        <v>517</v>
      </c>
      <c r="G153" s="174" t="s">
        <v>163</v>
      </c>
      <c r="H153" s="175">
        <v>19</v>
      </c>
      <c r="I153" s="176"/>
      <c r="J153" s="177">
        <f>ROUND(I153*H153,2)</f>
        <v>0</v>
      </c>
      <c r="K153" s="173" t="s">
        <v>124</v>
      </c>
      <c r="L153" s="37"/>
      <c r="M153" s="178" t="s">
        <v>19</v>
      </c>
      <c r="N153" s="179" t="s">
        <v>39</v>
      </c>
      <c r="O153" s="62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2" t="s">
        <v>125</v>
      </c>
      <c r="AT153" s="182" t="s">
        <v>120</v>
      </c>
      <c r="AU153" s="182" t="s">
        <v>78</v>
      </c>
      <c r="AY153" s="15" t="s">
        <v>118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76</v>
      </c>
      <c r="BK153" s="183">
        <f>ROUND(I153*H153,2)</f>
        <v>0</v>
      </c>
      <c r="BL153" s="15" t="s">
        <v>125</v>
      </c>
      <c r="BM153" s="182" t="s">
        <v>257</v>
      </c>
    </row>
    <row r="154" spans="1:65" s="2" customFormat="1" ht="11.25">
      <c r="A154" s="32"/>
      <c r="B154" s="33"/>
      <c r="C154" s="34"/>
      <c r="D154" s="184" t="s">
        <v>126</v>
      </c>
      <c r="E154" s="34"/>
      <c r="F154" s="185" t="s">
        <v>378</v>
      </c>
      <c r="G154" s="34"/>
      <c r="H154" s="34"/>
      <c r="I154" s="186"/>
      <c r="J154" s="34"/>
      <c r="K154" s="34"/>
      <c r="L154" s="37"/>
      <c r="M154" s="187"/>
      <c r="N154" s="188"/>
      <c r="O154" s="62"/>
      <c r="P154" s="62"/>
      <c r="Q154" s="62"/>
      <c r="R154" s="62"/>
      <c r="S154" s="62"/>
      <c r="T154" s="63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126</v>
      </c>
      <c r="AU154" s="15" t="s">
        <v>78</v>
      </c>
    </row>
    <row r="155" spans="1:65" s="12" customFormat="1" ht="22.9" customHeight="1">
      <c r="B155" s="155"/>
      <c r="C155" s="156"/>
      <c r="D155" s="157" t="s">
        <v>67</v>
      </c>
      <c r="E155" s="169" t="s">
        <v>139</v>
      </c>
      <c r="F155" s="169" t="s">
        <v>518</v>
      </c>
      <c r="G155" s="156"/>
      <c r="H155" s="156"/>
      <c r="I155" s="159"/>
      <c r="J155" s="170">
        <f>BK155</f>
        <v>0</v>
      </c>
      <c r="K155" s="156"/>
      <c r="L155" s="161"/>
      <c r="M155" s="162"/>
      <c r="N155" s="163"/>
      <c r="O155" s="163"/>
      <c r="P155" s="164">
        <f>SUM(P156:P157)</f>
        <v>0</v>
      </c>
      <c r="Q155" s="163"/>
      <c r="R155" s="164">
        <f>SUM(R156:R157)</f>
        <v>0</v>
      </c>
      <c r="S155" s="163"/>
      <c r="T155" s="165">
        <f>SUM(T156:T157)</f>
        <v>0</v>
      </c>
      <c r="AR155" s="166" t="s">
        <v>76</v>
      </c>
      <c r="AT155" s="167" t="s">
        <v>67</v>
      </c>
      <c r="AU155" s="167" t="s">
        <v>76</v>
      </c>
      <c r="AY155" s="166" t="s">
        <v>118</v>
      </c>
      <c r="BK155" s="168">
        <f>SUM(BK156:BK157)</f>
        <v>0</v>
      </c>
    </row>
    <row r="156" spans="1:65" s="2" customFormat="1" ht="24.2" customHeight="1">
      <c r="A156" s="32"/>
      <c r="B156" s="33"/>
      <c r="C156" s="171" t="s">
        <v>213</v>
      </c>
      <c r="D156" s="171" t="s">
        <v>120</v>
      </c>
      <c r="E156" s="172" t="s">
        <v>519</v>
      </c>
      <c r="F156" s="173" t="s">
        <v>520</v>
      </c>
      <c r="G156" s="174" t="s">
        <v>130</v>
      </c>
      <c r="H156" s="175">
        <v>1</v>
      </c>
      <c r="I156" s="176"/>
      <c r="J156" s="177">
        <f>ROUND(I156*H156,2)</f>
        <v>0</v>
      </c>
      <c r="K156" s="173" t="s">
        <v>124</v>
      </c>
      <c r="L156" s="37"/>
      <c r="M156" s="178" t="s">
        <v>19</v>
      </c>
      <c r="N156" s="179" t="s">
        <v>39</v>
      </c>
      <c r="O156" s="62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2" t="s">
        <v>125</v>
      </c>
      <c r="AT156" s="182" t="s">
        <v>120</v>
      </c>
      <c r="AU156" s="182" t="s">
        <v>78</v>
      </c>
      <c r="AY156" s="15" t="s">
        <v>118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76</v>
      </c>
      <c r="BK156" s="183">
        <f>ROUND(I156*H156,2)</f>
        <v>0</v>
      </c>
      <c r="BL156" s="15" t="s">
        <v>125</v>
      </c>
      <c r="BM156" s="182" t="s">
        <v>262</v>
      </c>
    </row>
    <row r="157" spans="1:65" s="2" customFormat="1" ht="11.25">
      <c r="A157" s="32"/>
      <c r="B157" s="33"/>
      <c r="C157" s="34"/>
      <c r="D157" s="184" t="s">
        <v>126</v>
      </c>
      <c r="E157" s="34"/>
      <c r="F157" s="185" t="s">
        <v>521</v>
      </c>
      <c r="G157" s="34"/>
      <c r="H157" s="34"/>
      <c r="I157" s="186"/>
      <c r="J157" s="34"/>
      <c r="K157" s="34"/>
      <c r="L157" s="37"/>
      <c r="M157" s="187"/>
      <c r="N157" s="188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126</v>
      </c>
      <c r="AU157" s="15" t="s">
        <v>78</v>
      </c>
    </row>
    <row r="158" spans="1:65" s="12" customFormat="1" ht="22.9" customHeight="1">
      <c r="B158" s="155"/>
      <c r="C158" s="156"/>
      <c r="D158" s="157" t="s">
        <v>67</v>
      </c>
      <c r="E158" s="169" t="s">
        <v>160</v>
      </c>
      <c r="F158" s="169" t="s">
        <v>379</v>
      </c>
      <c r="G158" s="156"/>
      <c r="H158" s="156"/>
      <c r="I158" s="159"/>
      <c r="J158" s="170">
        <f>BK158</f>
        <v>0</v>
      </c>
      <c r="K158" s="156"/>
      <c r="L158" s="161"/>
      <c r="M158" s="162"/>
      <c r="N158" s="163"/>
      <c r="O158" s="163"/>
      <c r="P158" s="164">
        <v>0</v>
      </c>
      <c r="Q158" s="163"/>
      <c r="R158" s="164">
        <v>0</v>
      </c>
      <c r="S158" s="163"/>
      <c r="T158" s="165">
        <v>0</v>
      </c>
      <c r="AR158" s="166" t="s">
        <v>76</v>
      </c>
      <c r="AT158" s="167" t="s">
        <v>67</v>
      </c>
      <c r="AU158" s="167" t="s">
        <v>76</v>
      </c>
      <c r="AY158" s="166" t="s">
        <v>118</v>
      </c>
      <c r="BK158" s="168">
        <v>0</v>
      </c>
    </row>
    <row r="159" spans="1:65" s="12" customFormat="1" ht="22.9" customHeight="1">
      <c r="B159" s="155"/>
      <c r="C159" s="156"/>
      <c r="D159" s="157" t="s">
        <v>67</v>
      </c>
      <c r="E159" s="169" t="s">
        <v>522</v>
      </c>
      <c r="F159" s="169" t="s">
        <v>523</v>
      </c>
      <c r="G159" s="156"/>
      <c r="H159" s="156"/>
      <c r="I159" s="159"/>
      <c r="J159" s="170">
        <f>BK159</f>
        <v>0</v>
      </c>
      <c r="K159" s="156"/>
      <c r="L159" s="161"/>
      <c r="M159" s="162"/>
      <c r="N159" s="163"/>
      <c r="O159" s="163"/>
      <c r="P159" s="164">
        <f>SUM(P160:P163)</f>
        <v>0</v>
      </c>
      <c r="Q159" s="163"/>
      <c r="R159" s="164">
        <f>SUM(R160:R163)</f>
        <v>0</v>
      </c>
      <c r="S159" s="163"/>
      <c r="T159" s="165">
        <f>SUM(T160:T163)</f>
        <v>0</v>
      </c>
      <c r="AR159" s="166" t="s">
        <v>76</v>
      </c>
      <c r="AT159" s="167" t="s">
        <v>67</v>
      </c>
      <c r="AU159" s="167" t="s">
        <v>76</v>
      </c>
      <c r="AY159" s="166" t="s">
        <v>118</v>
      </c>
      <c r="BK159" s="168">
        <f>SUM(BK160:BK163)</f>
        <v>0</v>
      </c>
    </row>
    <row r="160" spans="1:65" s="2" customFormat="1" ht="16.5" customHeight="1">
      <c r="A160" s="32"/>
      <c r="B160" s="33"/>
      <c r="C160" s="171" t="s">
        <v>305</v>
      </c>
      <c r="D160" s="171" t="s">
        <v>120</v>
      </c>
      <c r="E160" s="172" t="s">
        <v>524</v>
      </c>
      <c r="F160" s="173" t="s">
        <v>525</v>
      </c>
      <c r="G160" s="174" t="s">
        <v>163</v>
      </c>
      <c r="H160" s="175">
        <v>19</v>
      </c>
      <c r="I160" s="176"/>
      <c r="J160" s="177">
        <f>ROUND(I160*H160,2)</f>
        <v>0</v>
      </c>
      <c r="K160" s="173" t="s">
        <v>124</v>
      </c>
      <c r="L160" s="37"/>
      <c r="M160" s="178" t="s">
        <v>19</v>
      </c>
      <c r="N160" s="179" t="s">
        <v>39</v>
      </c>
      <c r="O160" s="62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2" t="s">
        <v>125</v>
      </c>
      <c r="AT160" s="182" t="s">
        <v>120</v>
      </c>
      <c r="AU160" s="182" t="s">
        <v>78</v>
      </c>
      <c r="AY160" s="15" t="s">
        <v>118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76</v>
      </c>
      <c r="BK160" s="183">
        <f>ROUND(I160*H160,2)</f>
        <v>0</v>
      </c>
      <c r="BL160" s="15" t="s">
        <v>125</v>
      </c>
      <c r="BM160" s="182" t="s">
        <v>266</v>
      </c>
    </row>
    <row r="161" spans="1:65" s="2" customFormat="1" ht="11.25">
      <c r="A161" s="32"/>
      <c r="B161" s="33"/>
      <c r="C161" s="34"/>
      <c r="D161" s="184" t="s">
        <v>126</v>
      </c>
      <c r="E161" s="34"/>
      <c r="F161" s="185" t="s">
        <v>526</v>
      </c>
      <c r="G161" s="34"/>
      <c r="H161" s="34"/>
      <c r="I161" s="186"/>
      <c r="J161" s="34"/>
      <c r="K161" s="34"/>
      <c r="L161" s="37"/>
      <c r="M161" s="187"/>
      <c r="N161" s="188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126</v>
      </c>
      <c r="AU161" s="15" t="s">
        <v>78</v>
      </c>
    </row>
    <row r="162" spans="1:65" s="2" customFormat="1" ht="24.2" customHeight="1">
      <c r="A162" s="32"/>
      <c r="B162" s="33"/>
      <c r="C162" s="171" t="s">
        <v>217</v>
      </c>
      <c r="D162" s="171" t="s">
        <v>120</v>
      </c>
      <c r="E162" s="172" t="s">
        <v>527</v>
      </c>
      <c r="F162" s="173" t="s">
        <v>528</v>
      </c>
      <c r="G162" s="174" t="s">
        <v>130</v>
      </c>
      <c r="H162" s="175">
        <v>2</v>
      </c>
      <c r="I162" s="176"/>
      <c r="J162" s="177">
        <f>ROUND(I162*H162,2)</f>
        <v>0</v>
      </c>
      <c r="K162" s="173" t="s">
        <v>124</v>
      </c>
      <c r="L162" s="37"/>
      <c r="M162" s="178" t="s">
        <v>19</v>
      </c>
      <c r="N162" s="179" t="s">
        <v>39</v>
      </c>
      <c r="O162" s="62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2" t="s">
        <v>125</v>
      </c>
      <c r="AT162" s="182" t="s">
        <v>120</v>
      </c>
      <c r="AU162" s="182" t="s">
        <v>78</v>
      </c>
      <c r="AY162" s="15" t="s">
        <v>118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76</v>
      </c>
      <c r="BK162" s="183">
        <f>ROUND(I162*H162,2)</f>
        <v>0</v>
      </c>
      <c r="BL162" s="15" t="s">
        <v>125</v>
      </c>
      <c r="BM162" s="182" t="s">
        <v>271</v>
      </c>
    </row>
    <row r="163" spans="1:65" s="2" customFormat="1" ht="11.25">
      <c r="A163" s="32"/>
      <c r="B163" s="33"/>
      <c r="C163" s="34"/>
      <c r="D163" s="184" t="s">
        <v>126</v>
      </c>
      <c r="E163" s="34"/>
      <c r="F163" s="185" t="s">
        <v>529</v>
      </c>
      <c r="G163" s="34"/>
      <c r="H163" s="34"/>
      <c r="I163" s="186"/>
      <c r="J163" s="34"/>
      <c r="K163" s="34"/>
      <c r="L163" s="37"/>
      <c r="M163" s="187"/>
      <c r="N163" s="188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126</v>
      </c>
      <c r="AU163" s="15" t="s">
        <v>78</v>
      </c>
    </row>
    <row r="164" spans="1:65" s="12" customFormat="1" ht="22.9" customHeight="1">
      <c r="B164" s="155"/>
      <c r="C164" s="156"/>
      <c r="D164" s="157" t="s">
        <v>67</v>
      </c>
      <c r="E164" s="169" t="s">
        <v>530</v>
      </c>
      <c r="F164" s="169" t="s">
        <v>531</v>
      </c>
      <c r="G164" s="156"/>
      <c r="H164" s="156"/>
      <c r="I164" s="159"/>
      <c r="J164" s="170">
        <f>BK164</f>
        <v>0</v>
      </c>
      <c r="K164" s="156"/>
      <c r="L164" s="161"/>
      <c r="M164" s="162"/>
      <c r="N164" s="163"/>
      <c r="O164" s="163"/>
      <c r="P164" s="164">
        <f>SUM(P165:P168)</f>
        <v>0</v>
      </c>
      <c r="Q164" s="163"/>
      <c r="R164" s="164">
        <f>SUM(R165:R168)</f>
        <v>0</v>
      </c>
      <c r="S164" s="163"/>
      <c r="T164" s="165">
        <f>SUM(T165:T168)</f>
        <v>0</v>
      </c>
      <c r="AR164" s="166" t="s">
        <v>76</v>
      </c>
      <c r="AT164" s="167" t="s">
        <v>67</v>
      </c>
      <c r="AU164" s="167" t="s">
        <v>76</v>
      </c>
      <c r="AY164" s="166" t="s">
        <v>118</v>
      </c>
      <c r="BK164" s="168">
        <f>SUM(BK165:BK168)</f>
        <v>0</v>
      </c>
    </row>
    <row r="165" spans="1:65" s="2" customFormat="1" ht="16.5" customHeight="1">
      <c r="A165" s="32"/>
      <c r="B165" s="33"/>
      <c r="C165" s="171" t="s">
        <v>314</v>
      </c>
      <c r="D165" s="171" t="s">
        <v>120</v>
      </c>
      <c r="E165" s="172" t="s">
        <v>421</v>
      </c>
      <c r="F165" s="173" t="s">
        <v>422</v>
      </c>
      <c r="G165" s="174" t="s">
        <v>335</v>
      </c>
      <c r="H165" s="175">
        <v>1635.5029999999999</v>
      </c>
      <c r="I165" s="176"/>
      <c r="J165" s="177">
        <f>ROUND(I165*H165,2)</f>
        <v>0</v>
      </c>
      <c r="K165" s="173" t="s">
        <v>124</v>
      </c>
      <c r="L165" s="37"/>
      <c r="M165" s="178" t="s">
        <v>19</v>
      </c>
      <c r="N165" s="179" t="s">
        <v>39</v>
      </c>
      <c r="O165" s="62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2" t="s">
        <v>125</v>
      </c>
      <c r="AT165" s="182" t="s">
        <v>120</v>
      </c>
      <c r="AU165" s="182" t="s">
        <v>78</v>
      </c>
      <c r="AY165" s="15" t="s">
        <v>118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5" t="s">
        <v>76</v>
      </c>
      <c r="BK165" s="183">
        <f>ROUND(I165*H165,2)</f>
        <v>0</v>
      </c>
      <c r="BL165" s="15" t="s">
        <v>125</v>
      </c>
      <c r="BM165" s="182" t="s">
        <v>275</v>
      </c>
    </row>
    <row r="166" spans="1:65" s="2" customFormat="1" ht="11.25">
      <c r="A166" s="32"/>
      <c r="B166" s="33"/>
      <c r="C166" s="34"/>
      <c r="D166" s="184" t="s">
        <v>126</v>
      </c>
      <c r="E166" s="34"/>
      <c r="F166" s="185" t="s">
        <v>424</v>
      </c>
      <c r="G166" s="34"/>
      <c r="H166" s="34"/>
      <c r="I166" s="186"/>
      <c r="J166" s="34"/>
      <c r="K166" s="34"/>
      <c r="L166" s="37"/>
      <c r="M166" s="187"/>
      <c r="N166" s="188"/>
      <c r="O166" s="62"/>
      <c r="P166" s="62"/>
      <c r="Q166" s="62"/>
      <c r="R166" s="62"/>
      <c r="S166" s="62"/>
      <c r="T166" s="63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126</v>
      </c>
      <c r="AU166" s="15" t="s">
        <v>78</v>
      </c>
    </row>
    <row r="167" spans="1:65" s="2" customFormat="1" ht="21.75" customHeight="1">
      <c r="A167" s="32"/>
      <c r="B167" s="33"/>
      <c r="C167" s="171" t="s">
        <v>221</v>
      </c>
      <c r="D167" s="171" t="s">
        <v>120</v>
      </c>
      <c r="E167" s="172" t="s">
        <v>425</v>
      </c>
      <c r="F167" s="173" t="s">
        <v>426</v>
      </c>
      <c r="G167" s="174" t="s">
        <v>335</v>
      </c>
      <c r="H167" s="175">
        <v>1635.5029999999999</v>
      </c>
      <c r="I167" s="176"/>
      <c r="J167" s="177">
        <f>ROUND(I167*H167,2)</f>
        <v>0</v>
      </c>
      <c r="K167" s="173" t="s">
        <v>124</v>
      </c>
      <c r="L167" s="37"/>
      <c r="M167" s="178" t="s">
        <v>19</v>
      </c>
      <c r="N167" s="179" t="s">
        <v>39</v>
      </c>
      <c r="O167" s="62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2" t="s">
        <v>125</v>
      </c>
      <c r="AT167" s="182" t="s">
        <v>120</v>
      </c>
      <c r="AU167" s="182" t="s">
        <v>78</v>
      </c>
      <c r="AY167" s="15" t="s">
        <v>118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5" t="s">
        <v>76</v>
      </c>
      <c r="BK167" s="183">
        <f>ROUND(I167*H167,2)</f>
        <v>0</v>
      </c>
      <c r="BL167" s="15" t="s">
        <v>125</v>
      </c>
      <c r="BM167" s="182" t="s">
        <v>280</v>
      </c>
    </row>
    <row r="168" spans="1:65" s="2" customFormat="1" ht="11.25">
      <c r="A168" s="32"/>
      <c r="B168" s="33"/>
      <c r="C168" s="34"/>
      <c r="D168" s="184" t="s">
        <v>126</v>
      </c>
      <c r="E168" s="34"/>
      <c r="F168" s="185" t="s">
        <v>428</v>
      </c>
      <c r="G168" s="34"/>
      <c r="H168" s="34"/>
      <c r="I168" s="186"/>
      <c r="J168" s="34"/>
      <c r="K168" s="34"/>
      <c r="L168" s="37"/>
      <c r="M168" s="187"/>
      <c r="N168" s="188"/>
      <c r="O168" s="62"/>
      <c r="P168" s="62"/>
      <c r="Q168" s="62"/>
      <c r="R168" s="62"/>
      <c r="S168" s="62"/>
      <c r="T168" s="63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126</v>
      </c>
      <c r="AU168" s="15" t="s">
        <v>78</v>
      </c>
    </row>
    <row r="169" spans="1:65" s="12" customFormat="1" ht="25.9" customHeight="1">
      <c r="B169" s="155"/>
      <c r="C169" s="156"/>
      <c r="D169" s="157" t="s">
        <v>67</v>
      </c>
      <c r="E169" s="158" t="s">
        <v>429</v>
      </c>
      <c r="F169" s="158" t="s">
        <v>430</v>
      </c>
      <c r="G169" s="156"/>
      <c r="H169" s="156"/>
      <c r="I169" s="159"/>
      <c r="J169" s="160">
        <f>BK169</f>
        <v>0</v>
      </c>
      <c r="K169" s="156"/>
      <c r="L169" s="161"/>
      <c r="M169" s="162"/>
      <c r="N169" s="163"/>
      <c r="O169" s="163"/>
      <c r="P169" s="164">
        <f>SUM(P170:P185)</f>
        <v>0</v>
      </c>
      <c r="Q169" s="163"/>
      <c r="R169" s="164">
        <f>SUM(R170:R185)</f>
        <v>0</v>
      </c>
      <c r="S169" s="163"/>
      <c r="T169" s="165">
        <f>SUM(T170:T185)</f>
        <v>0</v>
      </c>
      <c r="AR169" s="166" t="s">
        <v>125</v>
      </c>
      <c r="AT169" s="167" t="s">
        <v>67</v>
      </c>
      <c r="AU169" s="167" t="s">
        <v>68</v>
      </c>
      <c r="AY169" s="166" t="s">
        <v>118</v>
      </c>
      <c r="BK169" s="168">
        <f>SUM(BK170:BK185)</f>
        <v>0</v>
      </c>
    </row>
    <row r="170" spans="1:65" s="2" customFormat="1" ht="16.5" customHeight="1">
      <c r="A170" s="32"/>
      <c r="B170" s="33"/>
      <c r="C170" s="171" t="s">
        <v>323</v>
      </c>
      <c r="D170" s="171" t="s">
        <v>120</v>
      </c>
      <c r="E170" s="172" t="s">
        <v>432</v>
      </c>
      <c r="F170" s="173" t="s">
        <v>532</v>
      </c>
      <c r="G170" s="174" t="s">
        <v>123</v>
      </c>
      <c r="H170" s="175">
        <v>718.32799999999997</v>
      </c>
      <c r="I170" s="176"/>
      <c r="J170" s="177">
        <f>ROUND(I170*H170,2)</f>
        <v>0</v>
      </c>
      <c r="K170" s="173" t="s">
        <v>124</v>
      </c>
      <c r="L170" s="37"/>
      <c r="M170" s="178" t="s">
        <v>19</v>
      </c>
      <c r="N170" s="179" t="s">
        <v>39</v>
      </c>
      <c r="O170" s="62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2" t="s">
        <v>434</v>
      </c>
      <c r="AT170" s="182" t="s">
        <v>120</v>
      </c>
      <c r="AU170" s="182" t="s">
        <v>76</v>
      </c>
      <c r="AY170" s="15" t="s">
        <v>118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5" t="s">
        <v>76</v>
      </c>
      <c r="BK170" s="183">
        <f>ROUND(I170*H170,2)</f>
        <v>0</v>
      </c>
      <c r="BL170" s="15" t="s">
        <v>434</v>
      </c>
      <c r="BM170" s="182" t="s">
        <v>284</v>
      </c>
    </row>
    <row r="171" spans="1:65" s="2" customFormat="1" ht="11.25">
      <c r="A171" s="32"/>
      <c r="B171" s="33"/>
      <c r="C171" s="34"/>
      <c r="D171" s="184" t="s">
        <v>126</v>
      </c>
      <c r="E171" s="34"/>
      <c r="F171" s="185" t="s">
        <v>436</v>
      </c>
      <c r="G171" s="34"/>
      <c r="H171" s="34"/>
      <c r="I171" s="186"/>
      <c r="J171" s="34"/>
      <c r="K171" s="34"/>
      <c r="L171" s="37"/>
      <c r="M171" s="187"/>
      <c r="N171" s="188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126</v>
      </c>
      <c r="AU171" s="15" t="s">
        <v>76</v>
      </c>
    </row>
    <row r="172" spans="1:65" s="2" customFormat="1" ht="16.5" customHeight="1">
      <c r="A172" s="32"/>
      <c r="B172" s="33"/>
      <c r="C172" s="171" t="s">
        <v>226</v>
      </c>
      <c r="D172" s="171" t="s">
        <v>120</v>
      </c>
      <c r="E172" s="172" t="s">
        <v>437</v>
      </c>
      <c r="F172" s="173" t="s">
        <v>533</v>
      </c>
      <c r="G172" s="174" t="s">
        <v>123</v>
      </c>
      <c r="H172" s="175">
        <v>2186</v>
      </c>
      <c r="I172" s="176"/>
      <c r="J172" s="177">
        <f>ROUND(I172*H172,2)</f>
        <v>0</v>
      </c>
      <c r="K172" s="173" t="s">
        <v>124</v>
      </c>
      <c r="L172" s="37"/>
      <c r="M172" s="178" t="s">
        <v>19</v>
      </c>
      <c r="N172" s="179" t="s">
        <v>39</v>
      </c>
      <c r="O172" s="62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2" t="s">
        <v>434</v>
      </c>
      <c r="AT172" s="182" t="s">
        <v>120</v>
      </c>
      <c r="AU172" s="182" t="s">
        <v>76</v>
      </c>
      <c r="AY172" s="15" t="s">
        <v>118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76</v>
      </c>
      <c r="BK172" s="183">
        <f>ROUND(I172*H172,2)</f>
        <v>0</v>
      </c>
      <c r="BL172" s="15" t="s">
        <v>434</v>
      </c>
      <c r="BM172" s="182" t="s">
        <v>290</v>
      </c>
    </row>
    <row r="173" spans="1:65" s="2" customFormat="1" ht="11.25">
      <c r="A173" s="32"/>
      <c r="B173" s="33"/>
      <c r="C173" s="34"/>
      <c r="D173" s="184" t="s">
        <v>126</v>
      </c>
      <c r="E173" s="34"/>
      <c r="F173" s="185" t="s">
        <v>440</v>
      </c>
      <c r="G173" s="34"/>
      <c r="H173" s="34"/>
      <c r="I173" s="186"/>
      <c r="J173" s="34"/>
      <c r="K173" s="34"/>
      <c r="L173" s="37"/>
      <c r="M173" s="187"/>
      <c r="N173" s="188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126</v>
      </c>
      <c r="AU173" s="15" t="s">
        <v>76</v>
      </c>
    </row>
    <row r="174" spans="1:65" s="2" customFormat="1" ht="24.2" customHeight="1">
      <c r="A174" s="32"/>
      <c r="B174" s="33"/>
      <c r="C174" s="171" t="s">
        <v>332</v>
      </c>
      <c r="D174" s="171" t="s">
        <v>120</v>
      </c>
      <c r="E174" s="172" t="s">
        <v>442</v>
      </c>
      <c r="F174" s="173" t="s">
        <v>534</v>
      </c>
      <c r="G174" s="174" t="s">
        <v>177</v>
      </c>
      <c r="H174" s="175">
        <v>941</v>
      </c>
      <c r="I174" s="176"/>
      <c r="J174" s="177">
        <f>ROUND(I174*H174,2)</f>
        <v>0</v>
      </c>
      <c r="K174" s="173" t="s">
        <v>124</v>
      </c>
      <c r="L174" s="37"/>
      <c r="M174" s="178" t="s">
        <v>19</v>
      </c>
      <c r="N174" s="179" t="s">
        <v>39</v>
      </c>
      <c r="O174" s="62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2" t="s">
        <v>434</v>
      </c>
      <c r="AT174" s="182" t="s">
        <v>120</v>
      </c>
      <c r="AU174" s="182" t="s">
        <v>76</v>
      </c>
      <c r="AY174" s="15" t="s">
        <v>118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76</v>
      </c>
      <c r="BK174" s="183">
        <f>ROUND(I174*H174,2)</f>
        <v>0</v>
      </c>
      <c r="BL174" s="15" t="s">
        <v>434</v>
      </c>
      <c r="BM174" s="182" t="s">
        <v>294</v>
      </c>
    </row>
    <row r="175" spans="1:65" s="2" customFormat="1" ht="11.25">
      <c r="A175" s="32"/>
      <c r="B175" s="33"/>
      <c r="C175" s="34"/>
      <c r="D175" s="184" t="s">
        <v>126</v>
      </c>
      <c r="E175" s="34"/>
      <c r="F175" s="185" t="s">
        <v>445</v>
      </c>
      <c r="G175" s="34"/>
      <c r="H175" s="34"/>
      <c r="I175" s="186"/>
      <c r="J175" s="34"/>
      <c r="K175" s="34"/>
      <c r="L175" s="37"/>
      <c r="M175" s="187"/>
      <c r="N175" s="188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126</v>
      </c>
      <c r="AU175" s="15" t="s">
        <v>76</v>
      </c>
    </row>
    <row r="176" spans="1:65" s="2" customFormat="1" ht="16.5" customHeight="1">
      <c r="A176" s="32"/>
      <c r="B176" s="33"/>
      <c r="C176" s="171" t="s">
        <v>230</v>
      </c>
      <c r="D176" s="171" t="s">
        <v>120</v>
      </c>
      <c r="E176" s="172" t="s">
        <v>446</v>
      </c>
      <c r="F176" s="173" t="s">
        <v>535</v>
      </c>
      <c r="G176" s="174" t="s">
        <v>448</v>
      </c>
      <c r="H176" s="175">
        <v>6</v>
      </c>
      <c r="I176" s="176"/>
      <c r="J176" s="177">
        <f>ROUND(I176*H176,2)</f>
        <v>0</v>
      </c>
      <c r="K176" s="173" t="s">
        <v>124</v>
      </c>
      <c r="L176" s="37"/>
      <c r="M176" s="178" t="s">
        <v>19</v>
      </c>
      <c r="N176" s="179" t="s">
        <v>39</v>
      </c>
      <c r="O176" s="62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2" t="s">
        <v>434</v>
      </c>
      <c r="AT176" s="182" t="s">
        <v>120</v>
      </c>
      <c r="AU176" s="182" t="s">
        <v>76</v>
      </c>
      <c r="AY176" s="15" t="s">
        <v>118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76</v>
      </c>
      <c r="BK176" s="183">
        <f>ROUND(I176*H176,2)</f>
        <v>0</v>
      </c>
      <c r="BL176" s="15" t="s">
        <v>434</v>
      </c>
      <c r="BM176" s="182" t="s">
        <v>299</v>
      </c>
    </row>
    <row r="177" spans="1:65" s="2" customFormat="1" ht="11.25">
      <c r="A177" s="32"/>
      <c r="B177" s="33"/>
      <c r="C177" s="34"/>
      <c r="D177" s="184" t="s">
        <v>126</v>
      </c>
      <c r="E177" s="34"/>
      <c r="F177" s="185" t="s">
        <v>450</v>
      </c>
      <c r="G177" s="34"/>
      <c r="H177" s="34"/>
      <c r="I177" s="186"/>
      <c r="J177" s="34"/>
      <c r="K177" s="34"/>
      <c r="L177" s="37"/>
      <c r="M177" s="187"/>
      <c r="N177" s="188"/>
      <c r="O177" s="62"/>
      <c r="P177" s="62"/>
      <c r="Q177" s="62"/>
      <c r="R177" s="62"/>
      <c r="S177" s="62"/>
      <c r="T177" s="63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126</v>
      </c>
      <c r="AU177" s="15" t="s">
        <v>76</v>
      </c>
    </row>
    <row r="178" spans="1:65" s="2" customFormat="1" ht="21.75" customHeight="1">
      <c r="A178" s="32"/>
      <c r="B178" s="33"/>
      <c r="C178" s="171" t="s">
        <v>343</v>
      </c>
      <c r="D178" s="171" t="s">
        <v>120</v>
      </c>
      <c r="E178" s="172" t="s">
        <v>452</v>
      </c>
      <c r="F178" s="173" t="s">
        <v>536</v>
      </c>
      <c r="G178" s="174" t="s">
        <v>448</v>
      </c>
      <c r="H178" s="175">
        <v>1</v>
      </c>
      <c r="I178" s="176"/>
      <c r="J178" s="177">
        <f>ROUND(I178*H178,2)</f>
        <v>0</v>
      </c>
      <c r="K178" s="173" t="s">
        <v>124</v>
      </c>
      <c r="L178" s="37"/>
      <c r="M178" s="178" t="s">
        <v>19</v>
      </c>
      <c r="N178" s="179" t="s">
        <v>39</v>
      </c>
      <c r="O178" s="62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2" t="s">
        <v>434</v>
      </c>
      <c r="AT178" s="182" t="s">
        <v>120</v>
      </c>
      <c r="AU178" s="182" t="s">
        <v>76</v>
      </c>
      <c r="AY178" s="15" t="s">
        <v>118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76</v>
      </c>
      <c r="BK178" s="183">
        <f>ROUND(I178*H178,2)</f>
        <v>0</v>
      </c>
      <c r="BL178" s="15" t="s">
        <v>434</v>
      </c>
      <c r="BM178" s="182" t="s">
        <v>303</v>
      </c>
    </row>
    <row r="179" spans="1:65" s="2" customFormat="1" ht="11.25">
      <c r="A179" s="32"/>
      <c r="B179" s="33"/>
      <c r="C179" s="34"/>
      <c r="D179" s="184" t="s">
        <v>126</v>
      </c>
      <c r="E179" s="34"/>
      <c r="F179" s="185" t="s">
        <v>455</v>
      </c>
      <c r="G179" s="34"/>
      <c r="H179" s="34"/>
      <c r="I179" s="186"/>
      <c r="J179" s="34"/>
      <c r="K179" s="34"/>
      <c r="L179" s="37"/>
      <c r="M179" s="187"/>
      <c r="N179" s="188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126</v>
      </c>
      <c r="AU179" s="15" t="s">
        <v>76</v>
      </c>
    </row>
    <row r="180" spans="1:65" s="2" customFormat="1" ht="16.5" customHeight="1">
      <c r="A180" s="32"/>
      <c r="B180" s="33"/>
      <c r="C180" s="171" t="s">
        <v>235</v>
      </c>
      <c r="D180" s="171" t="s">
        <v>120</v>
      </c>
      <c r="E180" s="172" t="s">
        <v>456</v>
      </c>
      <c r="F180" s="173" t="s">
        <v>537</v>
      </c>
      <c r="G180" s="174" t="s">
        <v>458</v>
      </c>
      <c r="H180" s="175">
        <v>11</v>
      </c>
      <c r="I180" s="176"/>
      <c r="J180" s="177">
        <f>ROUND(I180*H180,2)</f>
        <v>0</v>
      </c>
      <c r="K180" s="173" t="s">
        <v>124</v>
      </c>
      <c r="L180" s="37"/>
      <c r="M180" s="178" t="s">
        <v>19</v>
      </c>
      <c r="N180" s="179" t="s">
        <v>39</v>
      </c>
      <c r="O180" s="62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2" t="s">
        <v>434</v>
      </c>
      <c r="AT180" s="182" t="s">
        <v>120</v>
      </c>
      <c r="AU180" s="182" t="s">
        <v>76</v>
      </c>
      <c r="AY180" s="15" t="s">
        <v>118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5" t="s">
        <v>76</v>
      </c>
      <c r="BK180" s="183">
        <f>ROUND(I180*H180,2)</f>
        <v>0</v>
      </c>
      <c r="BL180" s="15" t="s">
        <v>434</v>
      </c>
      <c r="BM180" s="182" t="s">
        <v>308</v>
      </c>
    </row>
    <row r="181" spans="1:65" s="2" customFormat="1" ht="11.25">
      <c r="A181" s="32"/>
      <c r="B181" s="33"/>
      <c r="C181" s="34"/>
      <c r="D181" s="184" t="s">
        <v>126</v>
      </c>
      <c r="E181" s="34"/>
      <c r="F181" s="185" t="s">
        <v>460</v>
      </c>
      <c r="G181" s="34"/>
      <c r="H181" s="34"/>
      <c r="I181" s="186"/>
      <c r="J181" s="34"/>
      <c r="K181" s="34"/>
      <c r="L181" s="37"/>
      <c r="M181" s="187"/>
      <c r="N181" s="188"/>
      <c r="O181" s="62"/>
      <c r="P181" s="62"/>
      <c r="Q181" s="62"/>
      <c r="R181" s="62"/>
      <c r="S181" s="62"/>
      <c r="T181" s="63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126</v>
      </c>
      <c r="AU181" s="15" t="s">
        <v>76</v>
      </c>
    </row>
    <row r="182" spans="1:65" s="2" customFormat="1" ht="24.2" customHeight="1">
      <c r="A182" s="32"/>
      <c r="B182" s="33"/>
      <c r="C182" s="171" t="s">
        <v>352</v>
      </c>
      <c r="D182" s="171" t="s">
        <v>120</v>
      </c>
      <c r="E182" s="172" t="s">
        <v>462</v>
      </c>
      <c r="F182" s="173" t="s">
        <v>538</v>
      </c>
      <c r="G182" s="174" t="s">
        <v>163</v>
      </c>
      <c r="H182" s="175">
        <v>270</v>
      </c>
      <c r="I182" s="176"/>
      <c r="J182" s="177">
        <f>ROUND(I182*H182,2)</f>
        <v>0</v>
      </c>
      <c r="K182" s="173" t="s">
        <v>124</v>
      </c>
      <c r="L182" s="37"/>
      <c r="M182" s="178" t="s">
        <v>19</v>
      </c>
      <c r="N182" s="179" t="s">
        <v>39</v>
      </c>
      <c r="O182" s="62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2" t="s">
        <v>434</v>
      </c>
      <c r="AT182" s="182" t="s">
        <v>120</v>
      </c>
      <c r="AU182" s="182" t="s">
        <v>76</v>
      </c>
      <c r="AY182" s="15" t="s">
        <v>118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5" t="s">
        <v>76</v>
      </c>
      <c r="BK182" s="183">
        <f>ROUND(I182*H182,2)</f>
        <v>0</v>
      </c>
      <c r="BL182" s="15" t="s">
        <v>434</v>
      </c>
      <c r="BM182" s="182" t="s">
        <v>312</v>
      </c>
    </row>
    <row r="183" spans="1:65" s="2" customFormat="1" ht="11.25">
      <c r="A183" s="32"/>
      <c r="B183" s="33"/>
      <c r="C183" s="34"/>
      <c r="D183" s="184" t="s">
        <v>126</v>
      </c>
      <c r="E183" s="34"/>
      <c r="F183" s="185" t="s">
        <v>465</v>
      </c>
      <c r="G183" s="34"/>
      <c r="H183" s="34"/>
      <c r="I183" s="186"/>
      <c r="J183" s="34"/>
      <c r="K183" s="34"/>
      <c r="L183" s="37"/>
      <c r="M183" s="187"/>
      <c r="N183" s="188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126</v>
      </c>
      <c r="AU183" s="15" t="s">
        <v>76</v>
      </c>
    </row>
    <row r="184" spans="1:65" s="2" customFormat="1" ht="16.5" customHeight="1">
      <c r="A184" s="32"/>
      <c r="B184" s="33"/>
      <c r="C184" s="189" t="s">
        <v>239</v>
      </c>
      <c r="D184" s="189" t="s">
        <v>478</v>
      </c>
      <c r="E184" s="190" t="s">
        <v>539</v>
      </c>
      <c r="F184" s="191" t="s">
        <v>540</v>
      </c>
      <c r="G184" s="192" t="s">
        <v>130</v>
      </c>
      <c r="H184" s="193">
        <v>2</v>
      </c>
      <c r="I184" s="194"/>
      <c r="J184" s="195">
        <f>ROUND(I184*H184,2)</f>
        <v>0</v>
      </c>
      <c r="K184" s="191" t="s">
        <v>124</v>
      </c>
      <c r="L184" s="196"/>
      <c r="M184" s="197" t="s">
        <v>19</v>
      </c>
      <c r="N184" s="198" t="s">
        <v>39</v>
      </c>
      <c r="O184" s="62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2" t="s">
        <v>434</v>
      </c>
      <c r="AT184" s="182" t="s">
        <v>478</v>
      </c>
      <c r="AU184" s="182" t="s">
        <v>76</v>
      </c>
      <c r="AY184" s="15" t="s">
        <v>118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76</v>
      </c>
      <c r="BK184" s="183">
        <f>ROUND(I184*H184,2)</f>
        <v>0</v>
      </c>
      <c r="BL184" s="15" t="s">
        <v>434</v>
      </c>
      <c r="BM184" s="182" t="s">
        <v>317</v>
      </c>
    </row>
    <row r="185" spans="1:65" s="2" customFormat="1" ht="16.5" customHeight="1">
      <c r="A185" s="32"/>
      <c r="B185" s="33"/>
      <c r="C185" s="189" t="s">
        <v>361</v>
      </c>
      <c r="D185" s="189" t="s">
        <v>478</v>
      </c>
      <c r="E185" s="190" t="s">
        <v>541</v>
      </c>
      <c r="F185" s="191" t="s">
        <v>542</v>
      </c>
      <c r="G185" s="192" t="s">
        <v>335</v>
      </c>
      <c r="H185" s="193">
        <v>26.100999999999999</v>
      </c>
      <c r="I185" s="194"/>
      <c r="J185" s="195">
        <f>ROUND(I185*H185,2)</f>
        <v>0</v>
      </c>
      <c r="K185" s="191" t="s">
        <v>124</v>
      </c>
      <c r="L185" s="196"/>
      <c r="M185" s="199" t="s">
        <v>19</v>
      </c>
      <c r="N185" s="200" t="s">
        <v>39</v>
      </c>
      <c r="O185" s="201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2" t="s">
        <v>434</v>
      </c>
      <c r="AT185" s="182" t="s">
        <v>478</v>
      </c>
      <c r="AU185" s="182" t="s">
        <v>76</v>
      </c>
      <c r="AY185" s="15" t="s">
        <v>118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5" t="s">
        <v>76</v>
      </c>
      <c r="BK185" s="183">
        <f>ROUND(I185*H185,2)</f>
        <v>0</v>
      </c>
      <c r="BL185" s="15" t="s">
        <v>434</v>
      </c>
      <c r="BM185" s="182" t="s">
        <v>321</v>
      </c>
    </row>
    <row r="186" spans="1:65" s="2" customFormat="1" ht="6.95" customHeight="1">
      <c r="A186" s="32"/>
      <c r="B186" s="45"/>
      <c r="C186" s="46"/>
      <c r="D186" s="46"/>
      <c r="E186" s="46"/>
      <c r="F186" s="46"/>
      <c r="G186" s="46"/>
      <c r="H186" s="46"/>
      <c r="I186" s="46"/>
      <c r="J186" s="46"/>
      <c r="K186" s="46"/>
      <c r="L186" s="37"/>
      <c r="M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</row>
  </sheetData>
  <sheetProtection algorithmName="SHA-512" hashValue="rAbjYtD7P7j57vvlZk8I2y0+Y5MqrX4oCKAUNuXqdQoiG/zu9c/4nQmzAQFiONvAcL50/JnYqC04smcYhsvEmQ==" saltValue="uOhw9w1iXKERrxBG7RcXorxhnhhKwnLNtV6lqB/hi5v2Kr9wmdT70xR78UAINvWwHlMhqet8RdFK1NjrO2L4eA==" spinCount="100000" sheet="1" objects="1" scenarios="1" formatColumns="0" formatRows="0" autoFilter="0"/>
  <autoFilter ref="C87:K185" xr:uid="{00000000-0009-0000-0000-000002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200-000000000000}"/>
    <hyperlink ref="F94" r:id="rId2" xr:uid="{00000000-0004-0000-0200-000001000000}"/>
    <hyperlink ref="F96" r:id="rId3" xr:uid="{00000000-0004-0000-0200-000002000000}"/>
    <hyperlink ref="F98" r:id="rId4" xr:uid="{00000000-0004-0000-0200-000003000000}"/>
    <hyperlink ref="F100" r:id="rId5" xr:uid="{00000000-0004-0000-0200-000004000000}"/>
    <hyperlink ref="F102" r:id="rId6" xr:uid="{00000000-0004-0000-0200-000005000000}"/>
    <hyperlink ref="F104" r:id="rId7" xr:uid="{00000000-0004-0000-0200-000006000000}"/>
    <hyperlink ref="F106" r:id="rId8" xr:uid="{00000000-0004-0000-0200-000007000000}"/>
    <hyperlink ref="F108" r:id="rId9" xr:uid="{00000000-0004-0000-0200-000008000000}"/>
    <hyperlink ref="F110" r:id="rId10" xr:uid="{00000000-0004-0000-0200-000009000000}"/>
    <hyperlink ref="F112" r:id="rId11" xr:uid="{00000000-0004-0000-0200-00000A000000}"/>
    <hyperlink ref="F114" r:id="rId12" xr:uid="{00000000-0004-0000-0200-00000B000000}"/>
    <hyperlink ref="F116" r:id="rId13" xr:uid="{00000000-0004-0000-0200-00000C000000}"/>
    <hyperlink ref="F118" r:id="rId14" xr:uid="{00000000-0004-0000-0200-00000D000000}"/>
    <hyperlink ref="F120" r:id="rId15" xr:uid="{00000000-0004-0000-0200-00000E000000}"/>
    <hyperlink ref="F123" r:id="rId16" xr:uid="{00000000-0004-0000-0200-00000F000000}"/>
    <hyperlink ref="F125" r:id="rId17" xr:uid="{00000000-0004-0000-0200-000010000000}"/>
    <hyperlink ref="F127" r:id="rId18" xr:uid="{00000000-0004-0000-0200-000011000000}"/>
    <hyperlink ref="F129" r:id="rId19" xr:uid="{00000000-0004-0000-0200-000012000000}"/>
    <hyperlink ref="F131" r:id="rId20" xr:uid="{00000000-0004-0000-0200-000013000000}"/>
    <hyperlink ref="F133" r:id="rId21" xr:uid="{00000000-0004-0000-0200-000014000000}"/>
    <hyperlink ref="F135" r:id="rId22" xr:uid="{00000000-0004-0000-0200-000015000000}"/>
    <hyperlink ref="F137" r:id="rId23" xr:uid="{00000000-0004-0000-0200-000016000000}"/>
    <hyperlink ref="F139" r:id="rId24" xr:uid="{00000000-0004-0000-0200-000017000000}"/>
    <hyperlink ref="F142" r:id="rId25" xr:uid="{00000000-0004-0000-0200-000018000000}"/>
    <hyperlink ref="F144" r:id="rId26" xr:uid="{00000000-0004-0000-0200-000019000000}"/>
    <hyperlink ref="F146" r:id="rId27" xr:uid="{00000000-0004-0000-0200-00001A000000}"/>
    <hyperlink ref="F148" r:id="rId28" xr:uid="{00000000-0004-0000-0200-00001B000000}"/>
    <hyperlink ref="F150" r:id="rId29" xr:uid="{00000000-0004-0000-0200-00001C000000}"/>
    <hyperlink ref="F152" r:id="rId30" xr:uid="{00000000-0004-0000-0200-00001D000000}"/>
    <hyperlink ref="F154" r:id="rId31" xr:uid="{00000000-0004-0000-0200-00001E000000}"/>
    <hyperlink ref="F157" r:id="rId32" xr:uid="{00000000-0004-0000-0200-00001F000000}"/>
    <hyperlink ref="F161" r:id="rId33" xr:uid="{00000000-0004-0000-0200-000020000000}"/>
    <hyperlink ref="F163" r:id="rId34" xr:uid="{00000000-0004-0000-0200-000021000000}"/>
    <hyperlink ref="F166" r:id="rId35" xr:uid="{00000000-0004-0000-0200-000022000000}"/>
    <hyperlink ref="F168" r:id="rId36" xr:uid="{00000000-0004-0000-0200-000023000000}"/>
    <hyperlink ref="F171" r:id="rId37" xr:uid="{00000000-0004-0000-0200-000024000000}"/>
    <hyperlink ref="F173" r:id="rId38" xr:uid="{00000000-0004-0000-0200-000025000000}"/>
    <hyperlink ref="F175" r:id="rId39" xr:uid="{00000000-0004-0000-0200-000026000000}"/>
    <hyperlink ref="F177" r:id="rId40" xr:uid="{00000000-0004-0000-0200-000027000000}"/>
    <hyperlink ref="F179" r:id="rId41" xr:uid="{00000000-0004-0000-0200-000028000000}"/>
    <hyperlink ref="F181" r:id="rId42" xr:uid="{00000000-0004-0000-0200-000029000000}"/>
    <hyperlink ref="F183" r:id="rId43" xr:uid="{00000000-0004-0000-0200-00002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0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15" t="s">
        <v>84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78</v>
      </c>
    </row>
    <row r="4" spans="1:46" s="1" customFormat="1" ht="24.95" customHeight="1">
      <c r="B4" s="18"/>
      <c r="D4" s="101" t="s">
        <v>88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9" t="str">
        <f>'Rekapitulace stavby'!K6</f>
        <v>Příloha č. 3 - Soupis stavebních prací</v>
      </c>
      <c r="F7" s="330"/>
      <c r="G7" s="330"/>
      <c r="H7" s="330"/>
      <c r="L7" s="18"/>
    </row>
    <row r="8" spans="1:46" s="2" customFormat="1" ht="12" customHeight="1">
      <c r="A8" s="32"/>
      <c r="B8" s="37"/>
      <c r="C8" s="32"/>
      <c r="D8" s="103" t="s">
        <v>89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1" t="s">
        <v>543</v>
      </c>
      <c r="F9" s="332"/>
      <c r="G9" s="332"/>
      <c r="H9" s="332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27. 3. 2023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tr">
        <f>IF('Rekapitulace stavby'!AN10="","",'Rekapitulace stavby'!AN10)</f>
        <v/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tr">
        <f>IF('Rekapitulace stavby'!E11="","",'Rekapitulace stavby'!E11)</f>
        <v xml:space="preserve"> </v>
      </c>
      <c r="F15" s="32"/>
      <c r="G15" s="32"/>
      <c r="H15" s="32"/>
      <c r="I15" s="103" t="s">
        <v>27</v>
      </c>
      <c r="J15" s="105" t="str">
        <f>IF('Rekapitulace stavby'!AN11="","",'Rekapitulace stavby'!AN11)</f>
        <v/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28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3" t="str">
        <f>'Rekapitulace stavby'!E14</f>
        <v>Vyplň údaj</v>
      </c>
      <c r="F18" s="334"/>
      <c r="G18" s="334"/>
      <c r="H18" s="334"/>
      <c r="I18" s="103" t="s">
        <v>27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30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27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31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27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32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5" t="s">
        <v>19</v>
      </c>
      <c r="F27" s="335"/>
      <c r="G27" s="335"/>
      <c r="H27" s="335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34</v>
      </c>
      <c r="E30" s="32"/>
      <c r="F30" s="32"/>
      <c r="G30" s="32"/>
      <c r="H30" s="32"/>
      <c r="I30" s="32"/>
      <c r="J30" s="112">
        <f>ROUND(J81,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36</v>
      </c>
      <c r="G32" s="32"/>
      <c r="H32" s="32"/>
      <c r="I32" s="113" t="s">
        <v>35</v>
      </c>
      <c r="J32" s="113" t="s">
        <v>37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38</v>
      </c>
      <c r="E33" s="103" t="s">
        <v>39</v>
      </c>
      <c r="F33" s="115">
        <f>ROUND((SUM(BE81:BE102)),  2)</f>
        <v>0</v>
      </c>
      <c r="G33" s="32"/>
      <c r="H33" s="32"/>
      <c r="I33" s="116">
        <v>0.21</v>
      </c>
      <c r="J33" s="115">
        <f>ROUND(((SUM(BE81:BE102))*I33),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40</v>
      </c>
      <c r="F34" s="115">
        <f>ROUND((SUM(BF81:BF102)),  2)</f>
        <v>0</v>
      </c>
      <c r="G34" s="32"/>
      <c r="H34" s="32"/>
      <c r="I34" s="116">
        <v>0.15</v>
      </c>
      <c r="J34" s="115">
        <f>ROUND(((SUM(BF81:BF102))*I34),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41</v>
      </c>
      <c r="F35" s="115">
        <f>ROUND((SUM(BG81:BG102)),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42</v>
      </c>
      <c r="F36" s="115">
        <f>ROUND((SUM(BH81:BH102)),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43</v>
      </c>
      <c r="F37" s="115">
        <f>ROUND((SUM(BI81:BI102)),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44</v>
      </c>
      <c r="E39" s="119"/>
      <c r="F39" s="119"/>
      <c r="G39" s="120" t="s">
        <v>45</v>
      </c>
      <c r="H39" s="121" t="s">
        <v>46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91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6" t="str">
        <f>E7</f>
        <v>Příloha č. 3 - Soupis stavebních prací</v>
      </c>
      <c r="F48" s="337"/>
      <c r="G48" s="337"/>
      <c r="H48" s="337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89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9" t="str">
        <f>E9</f>
        <v>SO 105 - Náhradní výsadba</v>
      </c>
      <c r="F50" s="338"/>
      <c r="G50" s="338"/>
      <c r="H50" s="338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27. 3. 2023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30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28</v>
      </c>
      <c r="D55" s="34"/>
      <c r="E55" s="34"/>
      <c r="F55" s="25" t="str">
        <f>IF(E18="","",E18)</f>
        <v>Vyplň údaj</v>
      </c>
      <c r="G55" s="34"/>
      <c r="H55" s="34"/>
      <c r="I55" s="27" t="s">
        <v>31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92</v>
      </c>
      <c r="D57" s="129"/>
      <c r="E57" s="129"/>
      <c r="F57" s="129"/>
      <c r="G57" s="129"/>
      <c r="H57" s="129"/>
      <c r="I57" s="129"/>
      <c r="J57" s="130" t="s">
        <v>93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66</v>
      </c>
      <c r="D59" s="34"/>
      <c r="E59" s="34"/>
      <c r="F59" s="34"/>
      <c r="G59" s="34"/>
      <c r="H59" s="34"/>
      <c r="I59" s="34"/>
      <c r="J59" s="75">
        <f>J81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94</v>
      </c>
    </row>
    <row r="60" spans="1:47" s="9" customFormat="1" ht="24.95" customHeight="1">
      <c r="B60" s="132"/>
      <c r="C60" s="133"/>
      <c r="D60" s="134" t="s">
        <v>95</v>
      </c>
      <c r="E60" s="135"/>
      <c r="F60" s="135"/>
      <c r="G60" s="135"/>
      <c r="H60" s="135"/>
      <c r="I60" s="135"/>
      <c r="J60" s="136">
        <f>J82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96</v>
      </c>
      <c r="E61" s="141"/>
      <c r="F61" s="141"/>
      <c r="G61" s="141"/>
      <c r="H61" s="141"/>
      <c r="I61" s="141"/>
      <c r="J61" s="142">
        <f>J83</f>
        <v>0</v>
      </c>
      <c r="K61" s="139"/>
      <c r="L61" s="143"/>
    </row>
    <row r="62" spans="1:47" s="2" customFormat="1" ht="21.7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0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6.95" customHeight="1">
      <c r="A63" s="32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0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pans="1:31" s="2" customFormat="1" ht="6.95" customHeight="1">
      <c r="A67" s="32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24.95" customHeight="1">
      <c r="A68" s="32"/>
      <c r="B68" s="33"/>
      <c r="C68" s="21" t="s">
        <v>103</v>
      </c>
      <c r="D68" s="34"/>
      <c r="E68" s="34"/>
      <c r="F68" s="34"/>
      <c r="G68" s="34"/>
      <c r="H68" s="34"/>
      <c r="I68" s="34"/>
      <c r="J68" s="34"/>
      <c r="K68" s="34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6.9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12" customHeight="1">
      <c r="A70" s="32"/>
      <c r="B70" s="33"/>
      <c r="C70" s="27" t="s">
        <v>16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6.5" customHeight="1">
      <c r="A71" s="32"/>
      <c r="B71" s="33"/>
      <c r="C71" s="34"/>
      <c r="D71" s="34"/>
      <c r="E71" s="336" t="str">
        <f>E7</f>
        <v>Příloha č. 3 - Soupis stavebních prací</v>
      </c>
      <c r="F71" s="337"/>
      <c r="G71" s="337"/>
      <c r="H71" s="337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89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289" t="str">
        <f>E9</f>
        <v>SO 105 - Náhradní výsadba</v>
      </c>
      <c r="F73" s="338"/>
      <c r="G73" s="338"/>
      <c r="H73" s="338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21</v>
      </c>
      <c r="D75" s="34"/>
      <c r="E75" s="34"/>
      <c r="F75" s="25" t="str">
        <f>F12</f>
        <v xml:space="preserve"> </v>
      </c>
      <c r="G75" s="34"/>
      <c r="H75" s="34"/>
      <c r="I75" s="27" t="s">
        <v>23</v>
      </c>
      <c r="J75" s="57" t="str">
        <f>IF(J12="","",J12)</f>
        <v>27. 3. 2023</v>
      </c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5.2" customHeight="1">
      <c r="A77" s="32"/>
      <c r="B77" s="33"/>
      <c r="C77" s="27" t="s">
        <v>25</v>
      </c>
      <c r="D77" s="34"/>
      <c r="E77" s="34"/>
      <c r="F77" s="25" t="str">
        <f>E15</f>
        <v xml:space="preserve"> </v>
      </c>
      <c r="G77" s="34"/>
      <c r="H77" s="34"/>
      <c r="I77" s="27" t="s">
        <v>30</v>
      </c>
      <c r="J77" s="30" t="str">
        <f>E21</f>
        <v xml:space="preserve"> 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28</v>
      </c>
      <c r="D78" s="34"/>
      <c r="E78" s="34"/>
      <c r="F78" s="25" t="str">
        <f>IF(E18="","",E18)</f>
        <v>Vyplň údaj</v>
      </c>
      <c r="G78" s="34"/>
      <c r="H78" s="34"/>
      <c r="I78" s="27" t="s">
        <v>31</v>
      </c>
      <c r="J78" s="30" t="str">
        <f>E24</f>
        <v xml:space="preserve"> </v>
      </c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0.3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1" customFormat="1" ht="29.25" customHeight="1">
      <c r="A80" s="144"/>
      <c r="B80" s="145"/>
      <c r="C80" s="146" t="s">
        <v>104</v>
      </c>
      <c r="D80" s="147" t="s">
        <v>53</v>
      </c>
      <c r="E80" s="147" t="s">
        <v>49</v>
      </c>
      <c r="F80" s="147" t="s">
        <v>50</v>
      </c>
      <c r="G80" s="147" t="s">
        <v>105</v>
      </c>
      <c r="H80" s="147" t="s">
        <v>106</v>
      </c>
      <c r="I80" s="147" t="s">
        <v>107</v>
      </c>
      <c r="J80" s="147" t="s">
        <v>93</v>
      </c>
      <c r="K80" s="148" t="s">
        <v>108</v>
      </c>
      <c r="L80" s="149"/>
      <c r="M80" s="66" t="s">
        <v>19</v>
      </c>
      <c r="N80" s="67" t="s">
        <v>38</v>
      </c>
      <c r="O80" s="67" t="s">
        <v>109</v>
      </c>
      <c r="P80" s="67" t="s">
        <v>110</v>
      </c>
      <c r="Q80" s="67" t="s">
        <v>111</v>
      </c>
      <c r="R80" s="67" t="s">
        <v>112</v>
      </c>
      <c r="S80" s="67" t="s">
        <v>113</v>
      </c>
      <c r="T80" s="68" t="s">
        <v>114</v>
      </c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</row>
    <row r="81" spans="1:65" s="2" customFormat="1" ht="22.9" customHeight="1">
      <c r="A81" s="32"/>
      <c r="B81" s="33"/>
      <c r="C81" s="73" t="s">
        <v>115</v>
      </c>
      <c r="D81" s="34"/>
      <c r="E81" s="34"/>
      <c r="F81" s="34"/>
      <c r="G81" s="34"/>
      <c r="H81" s="34"/>
      <c r="I81" s="34"/>
      <c r="J81" s="150">
        <f>BK81</f>
        <v>0</v>
      </c>
      <c r="K81" s="34"/>
      <c r="L81" s="37"/>
      <c r="M81" s="69"/>
      <c r="N81" s="151"/>
      <c r="O81" s="70"/>
      <c r="P81" s="152">
        <f>P82</f>
        <v>0</v>
      </c>
      <c r="Q81" s="70"/>
      <c r="R81" s="152">
        <f>R82</f>
        <v>0</v>
      </c>
      <c r="S81" s="70"/>
      <c r="T81" s="153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67</v>
      </c>
      <c r="AU81" s="15" t="s">
        <v>94</v>
      </c>
      <c r="BK81" s="154">
        <f>BK82</f>
        <v>0</v>
      </c>
    </row>
    <row r="82" spans="1:65" s="12" customFormat="1" ht="25.9" customHeight="1">
      <c r="B82" s="155"/>
      <c r="C82" s="156"/>
      <c r="D82" s="157" t="s">
        <v>67</v>
      </c>
      <c r="E82" s="158" t="s">
        <v>116</v>
      </c>
      <c r="F82" s="158" t="s">
        <v>117</v>
      </c>
      <c r="G82" s="156"/>
      <c r="H82" s="156"/>
      <c r="I82" s="159"/>
      <c r="J82" s="160">
        <f>BK82</f>
        <v>0</v>
      </c>
      <c r="K82" s="156"/>
      <c r="L82" s="161"/>
      <c r="M82" s="162"/>
      <c r="N82" s="163"/>
      <c r="O82" s="163"/>
      <c r="P82" s="164">
        <f>P83</f>
        <v>0</v>
      </c>
      <c r="Q82" s="163"/>
      <c r="R82" s="164">
        <f>R83</f>
        <v>0</v>
      </c>
      <c r="S82" s="163"/>
      <c r="T82" s="165">
        <f>T83</f>
        <v>0</v>
      </c>
      <c r="AR82" s="166" t="s">
        <v>76</v>
      </c>
      <c r="AT82" s="167" t="s">
        <v>67</v>
      </c>
      <c r="AU82" s="167" t="s">
        <v>68</v>
      </c>
      <c r="AY82" s="166" t="s">
        <v>118</v>
      </c>
      <c r="BK82" s="168">
        <f>BK83</f>
        <v>0</v>
      </c>
    </row>
    <row r="83" spans="1:65" s="12" customFormat="1" ht="22.9" customHeight="1">
      <c r="B83" s="155"/>
      <c r="C83" s="156"/>
      <c r="D83" s="157" t="s">
        <v>67</v>
      </c>
      <c r="E83" s="169" t="s">
        <v>76</v>
      </c>
      <c r="F83" s="169" t="s">
        <v>119</v>
      </c>
      <c r="G83" s="156"/>
      <c r="H83" s="156"/>
      <c r="I83" s="159"/>
      <c r="J83" s="170">
        <f>BK83</f>
        <v>0</v>
      </c>
      <c r="K83" s="156"/>
      <c r="L83" s="161"/>
      <c r="M83" s="162"/>
      <c r="N83" s="163"/>
      <c r="O83" s="163"/>
      <c r="P83" s="164">
        <f>SUM(P84:P102)</f>
        <v>0</v>
      </c>
      <c r="Q83" s="163"/>
      <c r="R83" s="164">
        <f>SUM(R84:R102)</f>
        <v>0</v>
      </c>
      <c r="S83" s="163"/>
      <c r="T83" s="165">
        <f>SUM(T84:T102)</f>
        <v>0</v>
      </c>
      <c r="AR83" s="166" t="s">
        <v>76</v>
      </c>
      <c r="AT83" s="167" t="s">
        <v>67</v>
      </c>
      <c r="AU83" s="167" t="s">
        <v>76</v>
      </c>
      <c r="AY83" s="166" t="s">
        <v>118</v>
      </c>
      <c r="BK83" s="168">
        <f>SUM(BK84:BK102)</f>
        <v>0</v>
      </c>
    </row>
    <row r="84" spans="1:65" s="2" customFormat="1" ht="33" customHeight="1">
      <c r="A84" s="32"/>
      <c r="B84" s="33"/>
      <c r="C84" s="171" t="s">
        <v>76</v>
      </c>
      <c r="D84" s="171" t="s">
        <v>120</v>
      </c>
      <c r="E84" s="172" t="s">
        <v>544</v>
      </c>
      <c r="F84" s="173" t="s">
        <v>545</v>
      </c>
      <c r="G84" s="174" t="s">
        <v>130</v>
      </c>
      <c r="H84" s="175">
        <v>40</v>
      </c>
      <c r="I84" s="176"/>
      <c r="J84" s="177">
        <f>ROUND(I84*H84,2)</f>
        <v>0</v>
      </c>
      <c r="K84" s="173" t="s">
        <v>124</v>
      </c>
      <c r="L84" s="37"/>
      <c r="M84" s="178" t="s">
        <v>19</v>
      </c>
      <c r="N84" s="179" t="s">
        <v>39</v>
      </c>
      <c r="O84" s="62"/>
      <c r="P84" s="180">
        <f>O84*H84</f>
        <v>0</v>
      </c>
      <c r="Q84" s="180">
        <v>0</v>
      </c>
      <c r="R84" s="180">
        <f>Q84*H84</f>
        <v>0</v>
      </c>
      <c r="S84" s="180">
        <v>0</v>
      </c>
      <c r="T84" s="181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82" t="s">
        <v>125</v>
      </c>
      <c r="AT84" s="182" t="s">
        <v>120</v>
      </c>
      <c r="AU84" s="182" t="s">
        <v>78</v>
      </c>
      <c r="AY84" s="15" t="s">
        <v>118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5" t="s">
        <v>76</v>
      </c>
      <c r="BK84" s="183">
        <f>ROUND(I84*H84,2)</f>
        <v>0</v>
      </c>
      <c r="BL84" s="15" t="s">
        <v>125</v>
      </c>
      <c r="BM84" s="182" t="s">
        <v>78</v>
      </c>
    </row>
    <row r="85" spans="1:65" s="2" customFormat="1" ht="11.25">
      <c r="A85" s="32"/>
      <c r="B85" s="33"/>
      <c r="C85" s="34"/>
      <c r="D85" s="184" t="s">
        <v>126</v>
      </c>
      <c r="E85" s="34"/>
      <c r="F85" s="185" t="s">
        <v>546</v>
      </c>
      <c r="G85" s="34"/>
      <c r="H85" s="34"/>
      <c r="I85" s="186"/>
      <c r="J85" s="34"/>
      <c r="K85" s="34"/>
      <c r="L85" s="37"/>
      <c r="M85" s="187"/>
      <c r="N85" s="188"/>
      <c r="O85" s="62"/>
      <c r="P85" s="62"/>
      <c r="Q85" s="62"/>
      <c r="R85" s="62"/>
      <c r="S85" s="62"/>
      <c r="T85" s="6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126</v>
      </c>
      <c r="AU85" s="15" t="s">
        <v>78</v>
      </c>
    </row>
    <row r="86" spans="1:65" s="2" customFormat="1" ht="87.75">
      <c r="A86" s="32"/>
      <c r="B86" s="33"/>
      <c r="C86" s="34"/>
      <c r="D86" s="204" t="s">
        <v>547</v>
      </c>
      <c r="E86" s="34"/>
      <c r="F86" s="205" t="s">
        <v>548</v>
      </c>
      <c r="G86" s="34"/>
      <c r="H86" s="34"/>
      <c r="I86" s="186"/>
      <c r="J86" s="34"/>
      <c r="K86" s="34"/>
      <c r="L86" s="37"/>
      <c r="M86" s="187"/>
      <c r="N86" s="188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547</v>
      </c>
      <c r="AU86" s="15" t="s">
        <v>78</v>
      </c>
    </row>
    <row r="87" spans="1:65" s="2" customFormat="1" ht="24.2" customHeight="1">
      <c r="A87" s="32"/>
      <c r="B87" s="33"/>
      <c r="C87" s="171" t="s">
        <v>78</v>
      </c>
      <c r="D87" s="171" t="s">
        <v>120</v>
      </c>
      <c r="E87" s="172" t="s">
        <v>549</v>
      </c>
      <c r="F87" s="173" t="s">
        <v>550</v>
      </c>
      <c r="G87" s="174" t="s">
        <v>130</v>
      </c>
      <c r="H87" s="175">
        <v>40</v>
      </c>
      <c r="I87" s="176"/>
      <c r="J87" s="177">
        <f>ROUND(I87*H87,2)</f>
        <v>0</v>
      </c>
      <c r="K87" s="173" t="s">
        <v>124</v>
      </c>
      <c r="L87" s="37"/>
      <c r="M87" s="178" t="s">
        <v>19</v>
      </c>
      <c r="N87" s="179" t="s">
        <v>39</v>
      </c>
      <c r="O87" s="62"/>
      <c r="P87" s="180">
        <f>O87*H87</f>
        <v>0</v>
      </c>
      <c r="Q87" s="180">
        <v>0</v>
      </c>
      <c r="R87" s="180">
        <f>Q87*H87</f>
        <v>0</v>
      </c>
      <c r="S87" s="180">
        <v>0</v>
      </c>
      <c r="T87" s="181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82" t="s">
        <v>125</v>
      </c>
      <c r="AT87" s="182" t="s">
        <v>120</v>
      </c>
      <c r="AU87" s="182" t="s">
        <v>78</v>
      </c>
      <c r="AY87" s="15" t="s">
        <v>118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5" t="s">
        <v>76</v>
      </c>
      <c r="BK87" s="183">
        <f>ROUND(I87*H87,2)</f>
        <v>0</v>
      </c>
      <c r="BL87" s="15" t="s">
        <v>125</v>
      </c>
      <c r="BM87" s="182" t="s">
        <v>125</v>
      </c>
    </row>
    <row r="88" spans="1:65" s="2" customFormat="1" ht="11.25">
      <c r="A88" s="32"/>
      <c r="B88" s="33"/>
      <c r="C88" s="34"/>
      <c r="D88" s="184" t="s">
        <v>126</v>
      </c>
      <c r="E88" s="34"/>
      <c r="F88" s="185" t="s">
        <v>551</v>
      </c>
      <c r="G88" s="34"/>
      <c r="H88" s="34"/>
      <c r="I88" s="186"/>
      <c r="J88" s="34"/>
      <c r="K88" s="34"/>
      <c r="L88" s="37"/>
      <c r="M88" s="187"/>
      <c r="N88" s="188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126</v>
      </c>
      <c r="AU88" s="15" t="s">
        <v>78</v>
      </c>
    </row>
    <row r="89" spans="1:65" s="2" customFormat="1" ht="58.5">
      <c r="A89" s="32"/>
      <c r="B89" s="33"/>
      <c r="C89" s="34"/>
      <c r="D89" s="204" t="s">
        <v>547</v>
      </c>
      <c r="E89" s="34"/>
      <c r="F89" s="205" t="s">
        <v>552</v>
      </c>
      <c r="G89" s="34"/>
      <c r="H89" s="34"/>
      <c r="I89" s="186"/>
      <c r="J89" s="34"/>
      <c r="K89" s="34"/>
      <c r="L89" s="37"/>
      <c r="M89" s="187"/>
      <c r="N89" s="188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547</v>
      </c>
      <c r="AU89" s="15" t="s">
        <v>78</v>
      </c>
    </row>
    <row r="90" spans="1:65" s="2" customFormat="1" ht="24.2" customHeight="1">
      <c r="A90" s="32"/>
      <c r="B90" s="33"/>
      <c r="C90" s="171" t="s">
        <v>132</v>
      </c>
      <c r="D90" s="171" t="s">
        <v>120</v>
      </c>
      <c r="E90" s="172" t="s">
        <v>553</v>
      </c>
      <c r="F90" s="173" t="s">
        <v>554</v>
      </c>
      <c r="G90" s="174" t="s">
        <v>130</v>
      </c>
      <c r="H90" s="175">
        <v>40</v>
      </c>
      <c r="I90" s="176"/>
      <c r="J90" s="177">
        <f>ROUND(I90*H90,2)</f>
        <v>0</v>
      </c>
      <c r="K90" s="173" t="s">
        <v>124</v>
      </c>
      <c r="L90" s="37"/>
      <c r="M90" s="178" t="s">
        <v>19</v>
      </c>
      <c r="N90" s="179" t="s">
        <v>39</v>
      </c>
      <c r="O90" s="62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2" t="s">
        <v>125</v>
      </c>
      <c r="AT90" s="182" t="s">
        <v>120</v>
      </c>
      <c r="AU90" s="182" t="s">
        <v>78</v>
      </c>
      <c r="AY90" s="15" t="s">
        <v>118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5" t="s">
        <v>76</v>
      </c>
      <c r="BK90" s="183">
        <f>ROUND(I90*H90,2)</f>
        <v>0</v>
      </c>
      <c r="BL90" s="15" t="s">
        <v>125</v>
      </c>
      <c r="BM90" s="182" t="s">
        <v>135</v>
      </c>
    </row>
    <row r="91" spans="1:65" s="2" customFormat="1" ht="11.25">
      <c r="A91" s="32"/>
      <c r="B91" s="33"/>
      <c r="C91" s="34"/>
      <c r="D91" s="184" t="s">
        <v>126</v>
      </c>
      <c r="E91" s="34"/>
      <c r="F91" s="185" t="s">
        <v>555</v>
      </c>
      <c r="G91" s="34"/>
      <c r="H91" s="34"/>
      <c r="I91" s="186"/>
      <c r="J91" s="34"/>
      <c r="K91" s="34"/>
      <c r="L91" s="37"/>
      <c r="M91" s="187"/>
      <c r="N91" s="188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126</v>
      </c>
      <c r="AU91" s="15" t="s">
        <v>78</v>
      </c>
    </row>
    <row r="92" spans="1:65" s="2" customFormat="1" ht="48.75">
      <c r="A92" s="32"/>
      <c r="B92" s="33"/>
      <c r="C92" s="34"/>
      <c r="D92" s="204" t="s">
        <v>547</v>
      </c>
      <c r="E92" s="34"/>
      <c r="F92" s="205" t="s">
        <v>556</v>
      </c>
      <c r="G92" s="34"/>
      <c r="H92" s="34"/>
      <c r="I92" s="186"/>
      <c r="J92" s="34"/>
      <c r="K92" s="34"/>
      <c r="L92" s="37"/>
      <c r="M92" s="187"/>
      <c r="N92" s="188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547</v>
      </c>
      <c r="AU92" s="15" t="s">
        <v>78</v>
      </c>
    </row>
    <row r="93" spans="1:65" s="2" customFormat="1" ht="24.2" customHeight="1">
      <c r="A93" s="32"/>
      <c r="B93" s="33"/>
      <c r="C93" s="171" t="s">
        <v>125</v>
      </c>
      <c r="D93" s="171" t="s">
        <v>120</v>
      </c>
      <c r="E93" s="172" t="s">
        <v>557</v>
      </c>
      <c r="F93" s="173" t="s">
        <v>558</v>
      </c>
      <c r="G93" s="174" t="s">
        <v>130</v>
      </c>
      <c r="H93" s="175">
        <v>40</v>
      </c>
      <c r="I93" s="176"/>
      <c r="J93" s="177">
        <f>ROUND(I93*H93,2)</f>
        <v>0</v>
      </c>
      <c r="K93" s="173" t="s">
        <v>124</v>
      </c>
      <c r="L93" s="37"/>
      <c r="M93" s="178" t="s">
        <v>19</v>
      </c>
      <c r="N93" s="179" t="s">
        <v>39</v>
      </c>
      <c r="O93" s="62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2" t="s">
        <v>125</v>
      </c>
      <c r="AT93" s="182" t="s">
        <v>120</v>
      </c>
      <c r="AU93" s="182" t="s">
        <v>78</v>
      </c>
      <c r="AY93" s="15" t="s">
        <v>118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76</v>
      </c>
      <c r="BK93" s="183">
        <f>ROUND(I93*H93,2)</f>
        <v>0</v>
      </c>
      <c r="BL93" s="15" t="s">
        <v>125</v>
      </c>
      <c r="BM93" s="182" t="s">
        <v>139</v>
      </c>
    </row>
    <row r="94" spans="1:65" s="2" customFormat="1" ht="11.25">
      <c r="A94" s="32"/>
      <c r="B94" s="33"/>
      <c r="C94" s="34"/>
      <c r="D94" s="184" t="s">
        <v>126</v>
      </c>
      <c r="E94" s="34"/>
      <c r="F94" s="185" t="s">
        <v>559</v>
      </c>
      <c r="G94" s="34"/>
      <c r="H94" s="34"/>
      <c r="I94" s="186"/>
      <c r="J94" s="34"/>
      <c r="K94" s="34"/>
      <c r="L94" s="37"/>
      <c r="M94" s="187"/>
      <c r="N94" s="188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126</v>
      </c>
      <c r="AU94" s="15" t="s">
        <v>78</v>
      </c>
    </row>
    <row r="95" spans="1:65" s="2" customFormat="1" ht="136.5">
      <c r="A95" s="32"/>
      <c r="B95" s="33"/>
      <c r="C95" s="34"/>
      <c r="D95" s="204" t="s">
        <v>547</v>
      </c>
      <c r="E95" s="34"/>
      <c r="F95" s="205" t="s">
        <v>560</v>
      </c>
      <c r="G95" s="34"/>
      <c r="H95" s="34"/>
      <c r="I95" s="186"/>
      <c r="J95" s="34"/>
      <c r="K95" s="34"/>
      <c r="L95" s="37"/>
      <c r="M95" s="187"/>
      <c r="N95" s="188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547</v>
      </c>
      <c r="AU95" s="15" t="s">
        <v>78</v>
      </c>
    </row>
    <row r="96" spans="1:65" s="2" customFormat="1" ht="21.75" customHeight="1">
      <c r="A96" s="32"/>
      <c r="B96" s="33"/>
      <c r="C96" s="171" t="s">
        <v>141</v>
      </c>
      <c r="D96" s="171" t="s">
        <v>120</v>
      </c>
      <c r="E96" s="172" t="s">
        <v>561</v>
      </c>
      <c r="F96" s="173" t="s">
        <v>562</v>
      </c>
      <c r="G96" s="174" t="s">
        <v>130</v>
      </c>
      <c r="H96" s="175">
        <v>40</v>
      </c>
      <c r="I96" s="176"/>
      <c r="J96" s="177">
        <f>ROUND(I96*H96,2)</f>
        <v>0</v>
      </c>
      <c r="K96" s="173" t="s">
        <v>124</v>
      </c>
      <c r="L96" s="37"/>
      <c r="M96" s="178" t="s">
        <v>19</v>
      </c>
      <c r="N96" s="179" t="s">
        <v>39</v>
      </c>
      <c r="O96" s="62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2" t="s">
        <v>125</v>
      </c>
      <c r="AT96" s="182" t="s">
        <v>120</v>
      </c>
      <c r="AU96" s="182" t="s">
        <v>78</v>
      </c>
      <c r="AY96" s="15" t="s">
        <v>118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5" t="s">
        <v>76</v>
      </c>
      <c r="BK96" s="183">
        <f>ROUND(I96*H96,2)</f>
        <v>0</v>
      </c>
      <c r="BL96" s="15" t="s">
        <v>125</v>
      </c>
      <c r="BM96" s="182" t="s">
        <v>144</v>
      </c>
    </row>
    <row r="97" spans="1:65" s="2" customFormat="1" ht="11.25">
      <c r="A97" s="32"/>
      <c r="B97" s="33"/>
      <c r="C97" s="34"/>
      <c r="D97" s="184" t="s">
        <v>126</v>
      </c>
      <c r="E97" s="34"/>
      <c r="F97" s="185" t="s">
        <v>563</v>
      </c>
      <c r="G97" s="34"/>
      <c r="H97" s="34"/>
      <c r="I97" s="186"/>
      <c r="J97" s="34"/>
      <c r="K97" s="34"/>
      <c r="L97" s="37"/>
      <c r="M97" s="187"/>
      <c r="N97" s="188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126</v>
      </c>
      <c r="AU97" s="15" t="s">
        <v>78</v>
      </c>
    </row>
    <row r="98" spans="1:65" s="2" customFormat="1" ht="39">
      <c r="A98" s="32"/>
      <c r="B98" s="33"/>
      <c r="C98" s="34"/>
      <c r="D98" s="204" t="s">
        <v>547</v>
      </c>
      <c r="E98" s="34"/>
      <c r="F98" s="205" t="s">
        <v>564</v>
      </c>
      <c r="G98" s="34"/>
      <c r="H98" s="34"/>
      <c r="I98" s="186"/>
      <c r="J98" s="34"/>
      <c r="K98" s="34"/>
      <c r="L98" s="37"/>
      <c r="M98" s="187"/>
      <c r="N98" s="188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547</v>
      </c>
      <c r="AU98" s="15" t="s">
        <v>78</v>
      </c>
    </row>
    <row r="99" spans="1:65" s="2" customFormat="1" ht="16.5" customHeight="1">
      <c r="A99" s="32"/>
      <c r="B99" s="33"/>
      <c r="C99" s="171" t="s">
        <v>135</v>
      </c>
      <c r="D99" s="171" t="s">
        <v>120</v>
      </c>
      <c r="E99" s="172" t="s">
        <v>565</v>
      </c>
      <c r="F99" s="173" t="s">
        <v>566</v>
      </c>
      <c r="G99" s="174" t="s">
        <v>177</v>
      </c>
      <c r="H99" s="175">
        <v>2</v>
      </c>
      <c r="I99" s="176"/>
      <c r="J99" s="177">
        <f>ROUND(I99*H99,2)</f>
        <v>0</v>
      </c>
      <c r="K99" s="173" t="s">
        <v>124</v>
      </c>
      <c r="L99" s="37"/>
      <c r="M99" s="178" t="s">
        <v>19</v>
      </c>
      <c r="N99" s="179" t="s">
        <v>39</v>
      </c>
      <c r="O99" s="62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2" t="s">
        <v>125</v>
      </c>
      <c r="AT99" s="182" t="s">
        <v>120</v>
      </c>
      <c r="AU99" s="182" t="s">
        <v>78</v>
      </c>
      <c r="AY99" s="15" t="s">
        <v>118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5" t="s">
        <v>76</v>
      </c>
      <c r="BK99" s="183">
        <f>ROUND(I99*H99,2)</f>
        <v>0</v>
      </c>
      <c r="BL99" s="15" t="s">
        <v>125</v>
      </c>
      <c r="BM99" s="182" t="s">
        <v>148</v>
      </c>
    </row>
    <row r="100" spans="1:65" s="2" customFormat="1" ht="11.25">
      <c r="A100" s="32"/>
      <c r="B100" s="33"/>
      <c r="C100" s="34"/>
      <c r="D100" s="184" t="s">
        <v>126</v>
      </c>
      <c r="E100" s="34"/>
      <c r="F100" s="185" t="s">
        <v>567</v>
      </c>
      <c r="G100" s="34"/>
      <c r="H100" s="34"/>
      <c r="I100" s="186"/>
      <c r="J100" s="34"/>
      <c r="K100" s="34"/>
      <c r="L100" s="37"/>
      <c r="M100" s="187"/>
      <c r="N100" s="188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126</v>
      </c>
      <c r="AU100" s="15" t="s">
        <v>78</v>
      </c>
    </row>
    <row r="101" spans="1:65" s="2" customFormat="1" ht="16.5" customHeight="1">
      <c r="A101" s="32"/>
      <c r="B101" s="33"/>
      <c r="C101" s="189" t="s">
        <v>150</v>
      </c>
      <c r="D101" s="189" t="s">
        <v>478</v>
      </c>
      <c r="E101" s="190" t="s">
        <v>568</v>
      </c>
      <c r="F101" s="191" t="s">
        <v>569</v>
      </c>
      <c r="G101" s="192" t="s">
        <v>448</v>
      </c>
      <c r="H101" s="193">
        <v>20</v>
      </c>
      <c r="I101" s="194"/>
      <c r="J101" s="195">
        <f>ROUND(I101*H101,2)</f>
        <v>0</v>
      </c>
      <c r="K101" s="191" t="s">
        <v>19</v>
      </c>
      <c r="L101" s="196"/>
      <c r="M101" s="197" t="s">
        <v>19</v>
      </c>
      <c r="N101" s="198" t="s">
        <v>39</v>
      </c>
      <c r="O101" s="62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2" t="s">
        <v>139</v>
      </c>
      <c r="AT101" s="182" t="s">
        <v>478</v>
      </c>
      <c r="AU101" s="182" t="s">
        <v>78</v>
      </c>
      <c r="AY101" s="15" t="s">
        <v>118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76</v>
      </c>
      <c r="BK101" s="183">
        <f>ROUND(I101*H101,2)</f>
        <v>0</v>
      </c>
      <c r="BL101" s="15" t="s">
        <v>125</v>
      </c>
      <c r="BM101" s="182" t="s">
        <v>153</v>
      </c>
    </row>
    <row r="102" spans="1:65" s="2" customFormat="1" ht="16.5" customHeight="1">
      <c r="A102" s="32"/>
      <c r="B102" s="33"/>
      <c r="C102" s="189" t="s">
        <v>139</v>
      </c>
      <c r="D102" s="189" t="s">
        <v>478</v>
      </c>
      <c r="E102" s="190" t="s">
        <v>570</v>
      </c>
      <c r="F102" s="191" t="s">
        <v>571</v>
      </c>
      <c r="G102" s="192" t="s">
        <v>130</v>
      </c>
      <c r="H102" s="193">
        <v>20</v>
      </c>
      <c r="I102" s="194"/>
      <c r="J102" s="195">
        <f>ROUND(I102*H102,2)</f>
        <v>0</v>
      </c>
      <c r="K102" s="191" t="s">
        <v>19</v>
      </c>
      <c r="L102" s="196"/>
      <c r="M102" s="199" t="s">
        <v>19</v>
      </c>
      <c r="N102" s="200" t="s">
        <v>39</v>
      </c>
      <c r="O102" s="20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2" t="s">
        <v>139</v>
      </c>
      <c r="AT102" s="182" t="s">
        <v>478</v>
      </c>
      <c r="AU102" s="182" t="s">
        <v>78</v>
      </c>
      <c r="AY102" s="15" t="s">
        <v>118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76</v>
      </c>
      <c r="BK102" s="183">
        <f>ROUND(I102*H102,2)</f>
        <v>0</v>
      </c>
      <c r="BL102" s="15" t="s">
        <v>125</v>
      </c>
      <c r="BM102" s="182" t="s">
        <v>158</v>
      </c>
    </row>
    <row r="103" spans="1:65" s="2" customFormat="1" ht="6.95" customHeight="1">
      <c r="A103" s="32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7"/>
      <c r="M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</sheetData>
  <sheetProtection algorithmName="SHA-512" hashValue="Tcn6EyfKIFLgVlGk0hhyUe5YHXP9zsqBnM7E5WSJtQ3CuQ3lPvyem/FFwt3yG0IAXsUi9Ps+7IOoVX9XDStJ1Q==" saltValue="wTbNq8Ho7cGB6MSBcnlwQjQDv3bxzbUxul5rDfNXoc3iE7AFE7B7qsccXdwoRBtIIh967Vxpgxv4TvlbgGdu0Q==" spinCount="100000" sheet="1" objects="1" scenarios="1" formatColumns="0" formatRows="0" autoFilter="0"/>
  <autoFilter ref="C80:K102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300-000000000000}"/>
    <hyperlink ref="F88" r:id="rId2" xr:uid="{00000000-0004-0000-0300-000001000000}"/>
    <hyperlink ref="F91" r:id="rId3" xr:uid="{00000000-0004-0000-0300-000002000000}"/>
    <hyperlink ref="F94" r:id="rId4" xr:uid="{00000000-0004-0000-0300-000003000000}"/>
    <hyperlink ref="F97" r:id="rId5" xr:uid="{00000000-0004-0000-0300-000004000000}"/>
    <hyperlink ref="F100" r:id="rId6" xr:uid="{00000000-0004-0000-03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0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15" t="s">
        <v>87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78</v>
      </c>
    </row>
    <row r="4" spans="1:46" s="1" customFormat="1" ht="24.95" customHeight="1">
      <c r="B4" s="18"/>
      <c r="D4" s="101" t="s">
        <v>88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9" t="str">
        <f>'Rekapitulace stavby'!K6</f>
        <v>Příloha č. 3 - Soupis stavebních prací</v>
      </c>
      <c r="F7" s="330"/>
      <c r="G7" s="330"/>
      <c r="H7" s="330"/>
      <c r="L7" s="18"/>
    </row>
    <row r="8" spans="1:46" s="2" customFormat="1" ht="12" customHeight="1">
      <c r="A8" s="32"/>
      <c r="B8" s="37"/>
      <c r="C8" s="32"/>
      <c r="D8" s="103" t="s">
        <v>89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1" t="s">
        <v>572</v>
      </c>
      <c r="F9" s="332"/>
      <c r="G9" s="332"/>
      <c r="H9" s="332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27. 3. 2023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tr">
        <f>IF('Rekapitulace stavby'!AN10="","",'Rekapitulace stavby'!AN10)</f>
        <v/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tr">
        <f>IF('Rekapitulace stavby'!E11="","",'Rekapitulace stavby'!E11)</f>
        <v xml:space="preserve"> </v>
      </c>
      <c r="F15" s="32"/>
      <c r="G15" s="32"/>
      <c r="H15" s="32"/>
      <c r="I15" s="103" t="s">
        <v>27</v>
      </c>
      <c r="J15" s="105" t="str">
        <f>IF('Rekapitulace stavby'!AN11="","",'Rekapitulace stavby'!AN11)</f>
        <v/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28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3" t="str">
        <f>'Rekapitulace stavby'!E14</f>
        <v>Vyplň údaj</v>
      </c>
      <c r="F18" s="334"/>
      <c r="G18" s="334"/>
      <c r="H18" s="334"/>
      <c r="I18" s="103" t="s">
        <v>27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30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27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31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27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32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5" t="s">
        <v>19</v>
      </c>
      <c r="F27" s="335"/>
      <c r="G27" s="335"/>
      <c r="H27" s="335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34</v>
      </c>
      <c r="E30" s="32"/>
      <c r="F30" s="32"/>
      <c r="G30" s="32"/>
      <c r="H30" s="32"/>
      <c r="I30" s="32"/>
      <c r="J30" s="112">
        <f>ROUND(J83,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36</v>
      </c>
      <c r="G32" s="32"/>
      <c r="H32" s="32"/>
      <c r="I32" s="113" t="s">
        <v>35</v>
      </c>
      <c r="J32" s="113" t="s">
        <v>37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38</v>
      </c>
      <c r="E33" s="103" t="s">
        <v>39</v>
      </c>
      <c r="F33" s="115">
        <f>ROUND((SUM(BE83:BE102)),  2)</f>
        <v>0</v>
      </c>
      <c r="G33" s="32"/>
      <c r="H33" s="32"/>
      <c r="I33" s="116">
        <v>0.21</v>
      </c>
      <c r="J33" s="115">
        <f>ROUND(((SUM(BE83:BE102))*I33),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40</v>
      </c>
      <c r="F34" s="115">
        <f>ROUND((SUM(BF83:BF102)),  2)</f>
        <v>0</v>
      </c>
      <c r="G34" s="32"/>
      <c r="H34" s="32"/>
      <c r="I34" s="116">
        <v>0.15</v>
      </c>
      <c r="J34" s="115">
        <f>ROUND(((SUM(BF83:BF102))*I34),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41</v>
      </c>
      <c r="F35" s="115">
        <f>ROUND((SUM(BG83:BG102)),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42</v>
      </c>
      <c r="F36" s="115">
        <f>ROUND((SUM(BH83:BH102)),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43</v>
      </c>
      <c r="F37" s="115">
        <f>ROUND((SUM(BI83:BI102)),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44</v>
      </c>
      <c r="E39" s="119"/>
      <c r="F39" s="119"/>
      <c r="G39" s="120" t="s">
        <v>45</v>
      </c>
      <c r="H39" s="121" t="s">
        <v>46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91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6" t="str">
        <f>E7</f>
        <v>Příloha č. 3 - Soupis stavebních prací</v>
      </c>
      <c r="F48" s="337"/>
      <c r="G48" s="337"/>
      <c r="H48" s="337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89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9" t="str">
        <f>E9</f>
        <v>SO 900 - Vedlejší rozpočt...</v>
      </c>
      <c r="F50" s="338"/>
      <c r="G50" s="338"/>
      <c r="H50" s="338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27. 3. 2023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30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28</v>
      </c>
      <c r="D55" s="34"/>
      <c r="E55" s="34"/>
      <c r="F55" s="25" t="str">
        <f>IF(E18="","",E18)</f>
        <v>Vyplň údaj</v>
      </c>
      <c r="G55" s="34"/>
      <c r="H55" s="34"/>
      <c r="I55" s="27" t="s">
        <v>31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92</v>
      </c>
      <c r="D57" s="129"/>
      <c r="E57" s="129"/>
      <c r="F57" s="129"/>
      <c r="G57" s="129"/>
      <c r="H57" s="129"/>
      <c r="I57" s="129"/>
      <c r="J57" s="130" t="s">
        <v>93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66</v>
      </c>
      <c r="D59" s="34"/>
      <c r="E59" s="34"/>
      <c r="F59" s="34"/>
      <c r="G59" s="34"/>
      <c r="H59" s="34"/>
      <c r="I59" s="34"/>
      <c r="J59" s="75">
        <f>J83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94</v>
      </c>
    </row>
    <row r="60" spans="1:47" s="9" customFormat="1" ht="24.95" customHeight="1">
      <c r="B60" s="132"/>
      <c r="C60" s="133"/>
      <c r="D60" s="134" t="s">
        <v>573</v>
      </c>
      <c r="E60" s="135"/>
      <c r="F60" s="135"/>
      <c r="G60" s="135"/>
      <c r="H60" s="135"/>
      <c r="I60" s="135"/>
      <c r="J60" s="136">
        <f>J84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574</v>
      </c>
      <c r="E61" s="141"/>
      <c r="F61" s="141"/>
      <c r="G61" s="141"/>
      <c r="H61" s="141"/>
      <c r="I61" s="141"/>
      <c r="J61" s="142">
        <f>J85</f>
        <v>0</v>
      </c>
      <c r="K61" s="139"/>
      <c r="L61" s="143"/>
    </row>
    <row r="62" spans="1:47" s="10" customFormat="1" ht="19.899999999999999" customHeight="1">
      <c r="B62" s="138"/>
      <c r="C62" s="139"/>
      <c r="D62" s="140" t="s">
        <v>575</v>
      </c>
      <c r="E62" s="141"/>
      <c r="F62" s="141"/>
      <c r="G62" s="141"/>
      <c r="H62" s="141"/>
      <c r="I62" s="141"/>
      <c r="J62" s="142">
        <f>J95</f>
        <v>0</v>
      </c>
      <c r="K62" s="139"/>
      <c r="L62" s="143"/>
    </row>
    <row r="63" spans="1:47" s="10" customFormat="1" ht="19.899999999999999" customHeight="1">
      <c r="B63" s="138"/>
      <c r="C63" s="139"/>
      <c r="D63" s="140" t="s">
        <v>576</v>
      </c>
      <c r="E63" s="141"/>
      <c r="F63" s="141"/>
      <c r="G63" s="141"/>
      <c r="H63" s="141"/>
      <c r="I63" s="141"/>
      <c r="J63" s="142">
        <f>J98</f>
        <v>0</v>
      </c>
      <c r="K63" s="139"/>
      <c r="L63" s="143"/>
    </row>
    <row r="64" spans="1:47" s="2" customFormat="1" ht="21.7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04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0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103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36" t="str">
        <f>E7</f>
        <v>Příloha č. 3 - Soupis stavebních prací</v>
      </c>
      <c r="F73" s="337"/>
      <c r="G73" s="337"/>
      <c r="H73" s="337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89</v>
      </c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289" t="str">
        <f>E9</f>
        <v>SO 900 - Vedlejší rozpočt...</v>
      </c>
      <c r="F75" s="338"/>
      <c r="G75" s="338"/>
      <c r="H75" s="338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21</v>
      </c>
      <c r="D77" s="34"/>
      <c r="E77" s="34"/>
      <c r="F77" s="25" t="str">
        <f>F12</f>
        <v xml:space="preserve"> </v>
      </c>
      <c r="G77" s="34"/>
      <c r="H77" s="34"/>
      <c r="I77" s="27" t="s">
        <v>23</v>
      </c>
      <c r="J77" s="57" t="str">
        <f>IF(J12="","",J12)</f>
        <v>27. 3. 2023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25</v>
      </c>
      <c r="D79" s="34"/>
      <c r="E79" s="34"/>
      <c r="F79" s="25" t="str">
        <f>E15</f>
        <v xml:space="preserve"> </v>
      </c>
      <c r="G79" s="34"/>
      <c r="H79" s="34"/>
      <c r="I79" s="27" t="s">
        <v>30</v>
      </c>
      <c r="J79" s="30" t="str">
        <f>E21</f>
        <v xml:space="preserve"> </v>
      </c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28</v>
      </c>
      <c r="D80" s="34"/>
      <c r="E80" s="34"/>
      <c r="F80" s="25" t="str">
        <f>IF(E18="","",E18)</f>
        <v>Vyplň údaj</v>
      </c>
      <c r="G80" s="34"/>
      <c r="H80" s="34"/>
      <c r="I80" s="27" t="s">
        <v>31</v>
      </c>
      <c r="J80" s="30" t="str">
        <f>E24</f>
        <v xml:space="preserve"> </v>
      </c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44"/>
      <c r="B82" s="145"/>
      <c r="C82" s="146" t="s">
        <v>104</v>
      </c>
      <c r="D82" s="147" t="s">
        <v>53</v>
      </c>
      <c r="E82" s="147" t="s">
        <v>49</v>
      </c>
      <c r="F82" s="147" t="s">
        <v>50</v>
      </c>
      <c r="G82" s="147" t="s">
        <v>105</v>
      </c>
      <c r="H82" s="147" t="s">
        <v>106</v>
      </c>
      <c r="I82" s="147" t="s">
        <v>107</v>
      </c>
      <c r="J82" s="147" t="s">
        <v>93</v>
      </c>
      <c r="K82" s="148" t="s">
        <v>108</v>
      </c>
      <c r="L82" s="149"/>
      <c r="M82" s="66" t="s">
        <v>19</v>
      </c>
      <c r="N82" s="67" t="s">
        <v>38</v>
      </c>
      <c r="O82" s="67" t="s">
        <v>109</v>
      </c>
      <c r="P82" s="67" t="s">
        <v>110</v>
      </c>
      <c r="Q82" s="67" t="s">
        <v>111</v>
      </c>
      <c r="R82" s="67" t="s">
        <v>112</v>
      </c>
      <c r="S82" s="67" t="s">
        <v>113</v>
      </c>
      <c r="T82" s="68" t="s">
        <v>114</v>
      </c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  <c r="AE82" s="144"/>
    </row>
    <row r="83" spans="1:65" s="2" customFormat="1" ht="22.9" customHeight="1">
      <c r="A83" s="32"/>
      <c r="B83" s="33"/>
      <c r="C83" s="73" t="s">
        <v>115</v>
      </c>
      <c r="D83" s="34"/>
      <c r="E83" s="34"/>
      <c r="F83" s="34"/>
      <c r="G83" s="34"/>
      <c r="H83" s="34"/>
      <c r="I83" s="34"/>
      <c r="J83" s="150">
        <f>BK83</f>
        <v>0</v>
      </c>
      <c r="K83" s="34"/>
      <c r="L83" s="37"/>
      <c r="M83" s="69"/>
      <c r="N83" s="151"/>
      <c r="O83" s="70"/>
      <c r="P83" s="152">
        <f>P84</f>
        <v>0</v>
      </c>
      <c r="Q83" s="70"/>
      <c r="R83" s="152">
        <f>R84</f>
        <v>0</v>
      </c>
      <c r="S83" s="70"/>
      <c r="T83" s="153">
        <f>T84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67</v>
      </c>
      <c r="AU83" s="15" t="s">
        <v>94</v>
      </c>
      <c r="BK83" s="154">
        <f>BK84</f>
        <v>0</v>
      </c>
    </row>
    <row r="84" spans="1:65" s="12" customFormat="1" ht="25.9" customHeight="1">
      <c r="B84" s="155"/>
      <c r="C84" s="156"/>
      <c r="D84" s="157" t="s">
        <v>67</v>
      </c>
      <c r="E84" s="158" t="s">
        <v>577</v>
      </c>
      <c r="F84" s="158" t="s">
        <v>578</v>
      </c>
      <c r="G84" s="156"/>
      <c r="H84" s="156"/>
      <c r="I84" s="159"/>
      <c r="J84" s="160">
        <f>BK84</f>
        <v>0</v>
      </c>
      <c r="K84" s="156"/>
      <c r="L84" s="161"/>
      <c r="M84" s="162"/>
      <c r="N84" s="163"/>
      <c r="O84" s="163"/>
      <c r="P84" s="164">
        <f>P85+P95+P98</f>
        <v>0</v>
      </c>
      <c r="Q84" s="163"/>
      <c r="R84" s="164">
        <f>R85+R95+R98</f>
        <v>0</v>
      </c>
      <c r="S84" s="163"/>
      <c r="T84" s="165">
        <f>T85+T95+T98</f>
        <v>0</v>
      </c>
      <c r="AR84" s="166" t="s">
        <v>141</v>
      </c>
      <c r="AT84" s="167" t="s">
        <v>67</v>
      </c>
      <c r="AU84" s="167" t="s">
        <v>68</v>
      </c>
      <c r="AY84" s="166" t="s">
        <v>118</v>
      </c>
      <c r="BK84" s="168">
        <f>BK85+BK95+BK98</f>
        <v>0</v>
      </c>
    </row>
    <row r="85" spans="1:65" s="12" customFormat="1" ht="22.9" customHeight="1">
      <c r="B85" s="155"/>
      <c r="C85" s="156"/>
      <c r="D85" s="157" t="s">
        <v>67</v>
      </c>
      <c r="E85" s="169" t="s">
        <v>579</v>
      </c>
      <c r="F85" s="169" t="s">
        <v>580</v>
      </c>
      <c r="G85" s="156"/>
      <c r="H85" s="156"/>
      <c r="I85" s="159"/>
      <c r="J85" s="170">
        <f>BK85</f>
        <v>0</v>
      </c>
      <c r="K85" s="156"/>
      <c r="L85" s="161"/>
      <c r="M85" s="162"/>
      <c r="N85" s="163"/>
      <c r="O85" s="163"/>
      <c r="P85" s="164">
        <f>SUM(P86:P94)</f>
        <v>0</v>
      </c>
      <c r="Q85" s="163"/>
      <c r="R85" s="164">
        <f>SUM(R86:R94)</f>
        <v>0</v>
      </c>
      <c r="S85" s="163"/>
      <c r="T85" s="165">
        <f>SUM(T86:T94)</f>
        <v>0</v>
      </c>
      <c r="AR85" s="166" t="s">
        <v>141</v>
      </c>
      <c r="AT85" s="167" t="s">
        <v>67</v>
      </c>
      <c r="AU85" s="167" t="s">
        <v>76</v>
      </c>
      <c r="AY85" s="166" t="s">
        <v>118</v>
      </c>
      <c r="BK85" s="168">
        <f>SUM(BK86:BK94)</f>
        <v>0</v>
      </c>
    </row>
    <row r="86" spans="1:65" s="2" customFormat="1" ht="16.5" customHeight="1">
      <c r="A86" s="32"/>
      <c r="B86" s="33"/>
      <c r="C86" s="171" t="s">
        <v>76</v>
      </c>
      <c r="D86" s="171" t="s">
        <v>120</v>
      </c>
      <c r="E86" s="172" t="s">
        <v>581</v>
      </c>
      <c r="F86" s="173" t="s">
        <v>582</v>
      </c>
      <c r="G86" s="174" t="s">
        <v>583</v>
      </c>
      <c r="H86" s="175">
        <v>1</v>
      </c>
      <c r="I86" s="176"/>
      <c r="J86" s="177">
        <f>ROUND(I86*H86,2)</f>
        <v>0</v>
      </c>
      <c r="K86" s="173" t="s">
        <v>124</v>
      </c>
      <c r="L86" s="37"/>
      <c r="M86" s="178" t="s">
        <v>19</v>
      </c>
      <c r="N86" s="179" t="s">
        <v>39</v>
      </c>
      <c r="O86" s="62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82" t="s">
        <v>125</v>
      </c>
      <c r="AT86" s="182" t="s">
        <v>120</v>
      </c>
      <c r="AU86" s="182" t="s">
        <v>78</v>
      </c>
      <c r="AY86" s="15" t="s">
        <v>118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5" t="s">
        <v>76</v>
      </c>
      <c r="BK86" s="183">
        <f>ROUND(I86*H86,2)</f>
        <v>0</v>
      </c>
      <c r="BL86" s="15" t="s">
        <v>125</v>
      </c>
      <c r="BM86" s="182" t="s">
        <v>78</v>
      </c>
    </row>
    <row r="87" spans="1:65" s="2" customFormat="1" ht="11.25">
      <c r="A87" s="32"/>
      <c r="B87" s="33"/>
      <c r="C87" s="34"/>
      <c r="D87" s="184" t="s">
        <v>126</v>
      </c>
      <c r="E87" s="34"/>
      <c r="F87" s="185" t="s">
        <v>584</v>
      </c>
      <c r="G87" s="34"/>
      <c r="H87" s="34"/>
      <c r="I87" s="186"/>
      <c r="J87" s="34"/>
      <c r="K87" s="34"/>
      <c r="L87" s="37"/>
      <c r="M87" s="187"/>
      <c r="N87" s="188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126</v>
      </c>
      <c r="AU87" s="15" t="s">
        <v>78</v>
      </c>
    </row>
    <row r="88" spans="1:65" s="2" customFormat="1" ht="16.5" customHeight="1">
      <c r="A88" s="32"/>
      <c r="B88" s="33"/>
      <c r="C88" s="171" t="s">
        <v>78</v>
      </c>
      <c r="D88" s="171" t="s">
        <v>120</v>
      </c>
      <c r="E88" s="172" t="s">
        <v>585</v>
      </c>
      <c r="F88" s="173" t="s">
        <v>586</v>
      </c>
      <c r="G88" s="174" t="s">
        <v>583</v>
      </c>
      <c r="H88" s="175">
        <v>1</v>
      </c>
      <c r="I88" s="176"/>
      <c r="J88" s="177">
        <f>ROUND(I88*H88,2)</f>
        <v>0</v>
      </c>
      <c r="K88" s="173" t="s">
        <v>124</v>
      </c>
      <c r="L88" s="37"/>
      <c r="M88" s="178" t="s">
        <v>19</v>
      </c>
      <c r="N88" s="179" t="s">
        <v>39</v>
      </c>
      <c r="O88" s="62"/>
      <c r="P88" s="180">
        <f>O88*H88</f>
        <v>0</v>
      </c>
      <c r="Q88" s="180">
        <v>0</v>
      </c>
      <c r="R88" s="180">
        <f>Q88*H88</f>
        <v>0</v>
      </c>
      <c r="S88" s="180">
        <v>0</v>
      </c>
      <c r="T88" s="181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2" t="s">
        <v>125</v>
      </c>
      <c r="AT88" s="182" t="s">
        <v>120</v>
      </c>
      <c r="AU88" s="182" t="s">
        <v>78</v>
      </c>
      <c r="AY88" s="15" t="s">
        <v>118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5" t="s">
        <v>76</v>
      </c>
      <c r="BK88" s="183">
        <f>ROUND(I88*H88,2)</f>
        <v>0</v>
      </c>
      <c r="BL88" s="15" t="s">
        <v>125</v>
      </c>
      <c r="BM88" s="182" t="s">
        <v>125</v>
      </c>
    </row>
    <row r="89" spans="1:65" s="2" customFormat="1" ht="11.25">
      <c r="A89" s="32"/>
      <c r="B89" s="33"/>
      <c r="C89" s="34"/>
      <c r="D89" s="184" t="s">
        <v>126</v>
      </c>
      <c r="E89" s="34"/>
      <c r="F89" s="185" t="s">
        <v>587</v>
      </c>
      <c r="G89" s="34"/>
      <c r="H89" s="34"/>
      <c r="I89" s="186"/>
      <c r="J89" s="34"/>
      <c r="K89" s="34"/>
      <c r="L89" s="37"/>
      <c r="M89" s="187"/>
      <c r="N89" s="188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126</v>
      </c>
      <c r="AU89" s="15" t="s">
        <v>78</v>
      </c>
    </row>
    <row r="90" spans="1:65" s="2" customFormat="1" ht="16.5" customHeight="1">
      <c r="A90" s="32"/>
      <c r="B90" s="33"/>
      <c r="C90" s="171" t="s">
        <v>132</v>
      </c>
      <c r="D90" s="171" t="s">
        <v>120</v>
      </c>
      <c r="E90" s="172" t="s">
        <v>588</v>
      </c>
      <c r="F90" s="173" t="s">
        <v>589</v>
      </c>
      <c r="G90" s="174" t="s">
        <v>583</v>
      </c>
      <c r="H90" s="175">
        <v>1</v>
      </c>
      <c r="I90" s="176"/>
      <c r="J90" s="177">
        <f>ROUND(I90*H90,2)</f>
        <v>0</v>
      </c>
      <c r="K90" s="173" t="s">
        <v>124</v>
      </c>
      <c r="L90" s="37"/>
      <c r="M90" s="178" t="s">
        <v>19</v>
      </c>
      <c r="N90" s="179" t="s">
        <v>39</v>
      </c>
      <c r="O90" s="62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2" t="s">
        <v>125</v>
      </c>
      <c r="AT90" s="182" t="s">
        <v>120</v>
      </c>
      <c r="AU90" s="182" t="s">
        <v>78</v>
      </c>
      <c r="AY90" s="15" t="s">
        <v>118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5" t="s">
        <v>76</v>
      </c>
      <c r="BK90" s="183">
        <f>ROUND(I90*H90,2)</f>
        <v>0</v>
      </c>
      <c r="BL90" s="15" t="s">
        <v>125</v>
      </c>
      <c r="BM90" s="182" t="s">
        <v>135</v>
      </c>
    </row>
    <row r="91" spans="1:65" s="2" customFormat="1" ht="11.25">
      <c r="A91" s="32"/>
      <c r="B91" s="33"/>
      <c r="C91" s="34"/>
      <c r="D91" s="184" t="s">
        <v>126</v>
      </c>
      <c r="E91" s="34"/>
      <c r="F91" s="185" t="s">
        <v>590</v>
      </c>
      <c r="G91" s="34"/>
      <c r="H91" s="34"/>
      <c r="I91" s="186"/>
      <c r="J91" s="34"/>
      <c r="K91" s="34"/>
      <c r="L91" s="37"/>
      <c r="M91" s="187"/>
      <c r="N91" s="188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126</v>
      </c>
      <c r="AU91" s="15" t="s">
        <v>78</v>
      </c>
    </row>
    <row r="92" spans="1:65" s="2" customFormat="1" ht="16.5" customHeight="1">
      <c r="A92" s="32"/>
      <c r="B92" s="33"/>
      <c r="C92" s="171" t="s">
        <v>125</v>
      </c>
      <c r="D92" s="171" t="s">
        <v>120</v>
      </c>
      <c r="E92" s="172" t="s">
        <v>591</v>
      </c>
      <c r="F92" s="173" t="s">
        <v>592</v>
      </c>
      <c r="G92" s="174" t="s">
        <v>583</v>
      </c>
      <c r="H92" s="175">
        <v>1</v>
      </c>
      <c r="I92" s="176"/>
      <c r="J92" s="177">
        <f>ROUND(I92*H92,2)</f>
        <v>0</v>
      </c>
      <c r="K92" s="173" t="s">
        <v>19</v>
      </c>
      <c r="L92" s="37"/>
      <c r="M92" s="178" t="s">
        <v>19</v>
      </c>
      <c r="N92" s="179" t="s">
        <v>39</v>
      </c>
      <c r="O92" s="62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2" t="s">
        <v>125</v>
      </c>
      <c r="AT92" s="182" t="s">
        <v>120</v>
      </c>
      <c r="AU92" s="182" t="s">
        <v>78</v>
      </c>
      <c r="AY92" s="15" t="s">
        <v>118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5" t="s">
        <v>76</v>
      </c>
      <c r="BK92" s="183">
        <f>ROUND(I92*H92,2)</f>
        <v>0</v>
      </c>
      <c r="BL92" s="15" t="s">
        <v>125</v>
      </c>
      <c r="BM92" s="182" t="s">
        <v>139</v>
      </c>
    </row>
    <row r="93" spans="1:65" s="2" customFormat="1" ht="16.5" customHeight="1">
      <c r="A93" s="32"/>
      <c r="B93" s="33"/>
      <c r="C93" s="171" t="s">
        <v>141</v>
      </c>
      <c r="D93" s="171" t="s">
        <v>120</v>
      </c>
      <c r="E93" s="172" t="s">
        <v>593</v>
      </c>
      <c r="F93" s="173" t="s">
        <v>594</v>
      </c>
      <c r="G93" s="174" t="s">
        <v>583</v>
      </c>
      <c r="H93" s="175">
        <v>1</v>
      </c>
      <c r="I93" s="176"/>
      <c r="J93" s="177">
        <f>ROUND(I93*H93,2)</f>
        <v>0</v>
      </c>
      <c r="K93" s="173" t="s">
        <v>124</v>
      </c>
      <c r="L93" s="37"/>
      <c r="M93" s="178" t="s">
        <v>19</v>
      </c>
      <c r="N93" s="179" t="s">
        <v>39</v>
      </c>
      <c r="O93" s="62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2" t="s">
        <v>125</v>
      </c>
      <c r="AT93" s="182" t="s">
        <v>120</v>
      </c>
      <c r="AU93" s="182" t="s">
        <v>78</v>
      </c>
      <c r="AY93" s="15" t="s">
        <v>118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76</v>
      </c>
      <c r="BK93" s="183">
        <f>ROUND(I93*H93,2)</f>
        <v>0</v>
      </c>
      <c r="BL93" s="15" t="s">
        <v>125</v>
      </c>
      <c r="BM93" s="182" t="s">
        <v>144</v>
      </c>
    </row>
    <row r="94" spans="1:65" s="2" customFormat="1" ht="11.25">
      <c r="A94" s="32"/>
      <c r="B94" s="33"/>
      <c r="C94" s="34"/>
      <c r="D94" s="184" t="s">
        <v>126</v>
      </c>
      <c r="E94" s="34"/>
      <c r="F94" s="185" t="s">
        <v>595</v>
      </c>
      <c r="G94" s="34"/>
      <c r="H94" s="34"/>
      <c r="I94" s="186"/>
      <c r="J94" s="34"/>
      <c r="K94" s="34"/>
      <c r="L94" s="37"/>
      <c r="M94" s="187"/>
      <c r="N94" s="188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126</v>
      </c>
      <c r="AU94" s="15" t="s">
        <v>78</v>
      </c>
    </row>
    <row r="95" spans="1:65" s="12" customFormat="1" ht="22.9" customHeight="1">
      <c r="B95" s="155"/>
      <c r="C95" s="156"/>
      <c r="D95" s="157" t="s">
        <v>67</v>
      </c>
      <c r="E95" s="169" t="s">
        <v>596</v>
      </c>
      <c r="F95" s="169" t="s">
        <v>597</v>
      </c>
      <c r="G95" s="156"/>
      <c r="H95" s="156"/>
      <c r="I95" s="159"/>
      <c r="J95" s="170">
        <f>BK95</f>
        <v>0</v>
      </c>
      <c r="K95" s="156"/>
      <c r="L95" s="161"/>
      <c r="M95" s="162"/>
      <c r="N95" s="163"/>
      <c r="O95" s="163"/>
      <c r="P95" s="164">
        <f>SUM(P96:P97)</f>
        <v>0</v>
      </c>
      <c r="Q95" s="163"/>
      <c r="R95" s="164">
        <f>SUM(R96:R97)</f>
        <v>0</v>
      </c>
      <c r="S95" s="163"/>
      <c r="T95" s="165">
        <f>SUM(T96:T97)</f>
        <v>0</v>
      </c>
      <c r="AR95" s="166" t="s">
        <v>141</v>
      </c>
      <c r="AT95" s="167" t="s">
        <v>67</v>
      </c>
      <c r="AU95" s="167" t="s">
        <v>76</v>
      </c>
      <c r="AY95" s="166" t="s">
        <v>118</v>
      </c>
      <c r="BK95" s="168">
        <f>SUM(BK96:BK97)</f>
        <v>0</v>
      </c>
    </row>
    <row r="96" spans="1:65" s="2" customFormat="1" ht="16.5" customHeight="1">
      <c r="A96" s="32"/>
      <c r="B96" s="33"/>
      <c r="C96" s="171" t="s">
        <v>135</v>
      </c>
      <c r="D96" s="171" t="s">
        <v>120</v>
      </c>
      <c r="E96" s="172" t="s">
        <v>598</v>
      </c>
      <c r="F96" s="173" t="s">
        <v>597</v>
      </c>
      <c r="G96" s="174" t="s">
        <v>583</v>
      </c>
      <c r="H96" s="175">
        <v>1</v>
      </c>
      <c r="I96" s="176"/>
      <c r="J96" s="177">
        <f>ROUND(I96*H96,2)</f>
        <v>0</v>
      </c>
      <c r="K96" s="173" t="s">
        <v>124</v>
      </c>
      <c r="L96" s="37"/>
      <c r="M96" s="178" t="s">
        <v>19</v>
      </c>
      <c r="N96" s="179" t="s">
        <v>39</v>
      </c>
      <c r="O96" s="62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2" t="s">
        <v>125</v>
      </c>
      <c r="AT96" s="182" t="s">
        <v>120</v>
      </c>
      <c r="AU96" s="182" t="s">
        <v>78</v>
      </c>
      <c r="AY96" s="15" t="s">
        <v>118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5" t="s">
        <v>76</v>
      </c>
      <c r="BK96" s="183">
        <f>ROUND(I96*H96,2)</f>
        <v>0</v>
      </c>
      <c r="BL96" s="15" t="s">
        <v>125</v>
      </c>
      <c r="BM96" s="182" t="s">
        <v>148</v>
      </c>
    </row>
    <row r="97" spans="1:65" s="2" customFormat="1" ht="11.25">
      <c r="A97" s="32"/>
      <c r="B97" s="33"/>
      <c r="C97" s="34"/>
      <c r="D97" s="184" t="s">
        <v>126</v>
      </c>
      <c r="E97" s="34"/>
      <c r="F97" s="185" t="s">
        <v>599</v>
      </c>
      <c r="G97" s="34"/>
      <c r="H97" s="34"/>
      <c r="I97" s="186"/>
      <c r="J97" s="34"/>
      <c r="K97" s="34"/>
      <c r="L97" s="37"/>
      <c r="M97" s="187"/>
      <c r="N97" s="188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126</v>
      </c>
      <c r="AU97" s="15" t="s">
        <v>78</v>
      </c>
    </row>
    <row r="98" spans="1:65" s="12" customFormat="1" ht="22.9" customHeight="1">
      <c r="B98" s="155"/>
      <c r="C98" s="156"/>
      <c r="D98" s="157" t="s">
        <v>67</v>
      </c>
      <c r="E98" s="169" t="s">
        <v>600</v>
      </c>
      <c r="F98" s="169" t="s">
        <v>601</v>
      </c>
      <c r="G98" s="156"/>
      <c r="H98" s="156"/>
      <c r="I98" s="159"/>
      <c r="J98" s="170">
        <f>BK98</f>
        <v>0</v>
      </c>
      <c r="K98" s="156"/>
      <c r="L98" s="161"/>
      <c r="M98" s="162"/>
      <c r="N98" s="163"/>
      <c r="O98" s="163"/>
      <c r="P98" s="164">
        <f>SUM(P99:P102)</f>
        <v>0</v>
      </c>
      <c r="Q98" s="163"/>
      <c r="R98" s="164">
        <f>SUM(R99:R102)</f>
        <v>0</v>
      </c>
      <c r="S98" s="163"/>
      <c r="T98" s="165">
        <f>SUM(T99:T102)</f>
        <v>0</v>
      </c>
      <c r="AR98" s="166" t="s">
        <v>141</v>
      </c>
      <c r="AT98" s="167" t="s">
        <v>67</v>
      </c>
      <c r="AU98" s="167" t="s">
        <v>76</v>
      </c>
      <c r="AY98" s="166" t="s">
        <v>118</v>
      </c>
      <c r="BK98" s="168">
        <f>SUM(BK99:BK102)</f>
        <v>0</v>
      </c>
    </row>
    <row r="99" spans="1:65" s="2" customFormat="1" ht="16.5" customHeight="1">
      <c r="A99" s="32"/>
      <c r="B99" s="33"/>
      <c r="C99" s="171" t="s">
        <v>150</v>
      </c>
      <c r="D99" s="171" t="s">
        <v>120</v>
      </c>
      <c r="E99" s="172" t="s">
        <v>602</v>
      </c>
      <c r="F99" s="173" t="s">
        <v>603</v>
      </c>
      <c r="G99" s="174" t="s">
        <v>583</v>
      </c>
      <c r="H99" s="175">
        <v>1</v>
      </c>
      <c r="I99" s="176"/>
      <c r="J99" s="177">
        <f>ROUND(I99*H99,2)</f>
        <v>0</v>
      </c>
      <c r="K99" s="173" t="s">
        <v>124</v>
      </c>
      <c r="L99" s="37"/>
      <c r="M99" s="178" t="s">
        <v>19</v>
      </c>
      <c r="N99" s="179" t="s">
        <v>39</v>
      </c>
      <c r="O99" s="62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2" t="s">
        <v>125</v>
      </c>
      <c r="AT99" s="182" t="s">
        <v>120</v>
      </c>
      <c r="AU99" s="182" t="s">
        <v>78</v>
      </c>
      <c r="AY99" s="15" t="s">
        <v>118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5" t="s">
        <v>76</v>
      </c>
      <c r="BK99" s="183">
        <f>ROUND(I99*H99,2)</f>
        <v>0</v>
      </c>
      <c r="BL99" s="15" t="s">
        <v>125</v>
      </c>
      <c r="BM99" s="182" t="s">
        <v>153</v>
      </c>
    </row>
    <row r="100" spans="1:65" s="2" customFormat="1" ht="11.25">
      <c r="A100" s="32"/>
      <c r="B100" s="33"/>
      <c r="C100" s="34"/>
      <c r="D100" s="184" t="s">
        <v>126</v>
      </c>
      <c r="E100" s="34"/>
      <c r="F100" s="185" t="s">
        <v>604</v>
      </c>
      <c r="G100" s="34"/>
      <c r="H100" s="34"/>
      <c r="I100" s="186"/>
      <c r="J100" s="34"/>
      <c r="K100" s="34"/>
      <c r="L100" s="37"/>
      <c r="M100" s="187"/>
      <c r="N100" s="188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126</v>
      </c>
      <c r="AU100" s="15" t="s">
        <v>78</v>
      </c>
    </row>
    <row r="101" spans="1:65" s="2" customFormat="1" ht="16.5" customHeight="1">
      <c r="A101" s="32"/>
      <c r="B101" s="33"/>
      <c r="C101" s="171" t="s">
        <v>139</v>
      </c>
      <c r="D101" s="171" t="s">
        <v>120</v>
      </c>
      <c r="E101" s="172" t="s">
        <v>605</v>
      </c>
      <c r="F101" s="173" t="s">
        <v>606</v>
      </c>
      <c r="G101" s="174" t="s">
        <v>583</v>
      </c>
      <c r="H101" s="175">
        <v>1</v>
      </c>
      <c r="I101" s="176"/>
      <c r="J101" s="177">
        <f>ROUND(I101*H101,2)</f>
        <v>0</v>
      </c>
      <c r="K101" s="173" t="s">
        <v>19</v>
      </c>
      <c r="L101" s="37"/>
      <c r="M101" s="178" t="s">
        <v>19</v>
      </c>
      <c r="N101" s="179" t="s">
        <v>39</v>
      </c>
      <c r="O101" s="62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2" t="s">
        <v>125</v>
      </c>
      <c r="AT101" s="182" t="s">
        <v>120</v>
      </c>
      <c r="AU101" s="182" t="s">
        <v>78</v>
      </c>
      <c r="AY101" s="15" t="s">
        <v>118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76</v>
      </c>
      <c r="BK101" s="183">
        <f>ROUND(I101*H101,2)</f>
        <v>0</v>
      </c>
      <c r="BL101" s="15" t="s">
        <v>125</v>
      </c>
      <c r="BM101" s="182" t="s">
        <v>158</v>
      </c>
    </row>
    <row r="102" spans="1:65" s="2" customFormat="1" ht="16.5" customHeight="1">
      <c r="A102" s="32"/>
      <c r="B102" s="33"/>
      <c r="C102" s="171" t="s">
        <v>160</v>
      </c>
      <c r="D102" s="171" t="s">
        <v>120</v>
      </c>
      <c r="E102" s="172" t="s">
        <v>607</v>
      </c>
      <c r="F102" s="173" t="s">
        <v>608</v>
      </c>
      <c r="G102" s="174" t="s">
        <v>583</v>
      </c>
      <c r="H102" s="175">
        <v>1</v>
      </c>
      <c r="I102" s="176"/>
      <c r="J102" s="177">
        <f>ROUND(I102*H102,2)</f>
        <v>0</v>
      </c>
      <c r="K102" s="173" t="s">
        <v>19</v>
      </c>
      <c r="L102" s="37"/>
      <c r="M102" s="206" t="s">
        <v>19</v>
      </c>
      <c r="N102" s="207" t="s">
        <v>39</v>
      </c>
      <c r="O102" s="20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2" t="s">
        <v>125</v>
      </c>
      <c r="AT102" s="182" t="s">
        <v>120</v>
      </c>
      <c r="AU102" s="182" t="s">
        <v>78</v>
      </c>
      <c r="AY102" s="15" t="s">
        <v>118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76</v>
      </c>
      <c r="BK102" s="183">
        <f>ROUND(I102*H102,2)</f>
        <v>0</v>
      </c>
      <c r="BL102" s="15" t="s">
        <v>125</v>
      </c>
      <c r="BM102" s="182" t="s">
        <v>164</v>
      </c>
    </row>
    <row r="103" spans="1:65" s="2" customFormat="1" ht="6.95" customHeight="1">
      <c r="A103" s="32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7"/>
      <c r="M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</sheetData>
  <sheetProtection algorithmName="SHA-512" hashValue="o52PzdmL1AIpQvUn5IFLKZkTDFOveVlSzXUwlVPBs2lBginLLsErmwdtRcjYrAf3rOl+Ve6jbt7VCiJlLPAZFw==" saltValue="cHJAWuoSRm+Wsm1eSqM38H39dJgUkudcvDu80WwRP1eUqT8f++2SQibeMQvy+A6oF90UvV2V0OdE0fcBZBJbZw==" spinCount="100000" sheet="1" objects="1" scenarios="1" formatColumns="0" formatRows="0" autoFilter="0"/>
  <autoFilter ref="C82:K102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400-000000000000}"/>
    <hyperlink ref="F89" r:id="rId2" xr:uid="{00000000-0004-0000-0400-000001000000}"/>
    <hyperlink ref="F91" r:id="rId3" xr:uid="{00000000-0004-0000-0400-000002000000}"/>
    <hyperlink ref="F94" r:id="rId4" xr:uid="{00000000-0004-0000-0400-000003000000}"/>
    <hyperlink ref="F97" r:id="rId5" xr:uid="{00000000-0004-0000-0400-000004000000}"/>
    <hyperlink ref="F100" r:id="rId6" xr:uid="{00000000-0004-0000-04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08" customWidth="1"/>
    <col min="2" max="2" width="1.6640625" style="208" customWidth="1"/>
    <col min="3" max="4" width="5" style="208" customWidth="1"/>
    <col min="5" max="5" width="11.6640625" style="208" customWidth="1"/>
    <col min="6" max="6" width="9.1640625" style="208" customWidth="1"/>
    <col min="7" max="7" width="5" style="208" customWidth="1"/>
    <col min="8" max="8" width="77.83203125" style="208" customWidth="1"/>
    <col min="9" max="10" width="20" style="208" customWidth="1"/>
    <col min="11" max="11" width="1.6640625" style="208" customWidth="1"/>
  </cols>
  <sheetData>
    <row r="1" spans="2:11" s="1" customFormat="1" ht="37.5" customHeight="1"/>
    <row r="2" spans="2:11" s="1" customFormat="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pans="2:11" s="13" customFormat="1" ht="45" customHeight="1">
      <c r="B3" s="212"/>
      <c r="C3" s="340" t="s">
        <v>609</v>
      </c>
      <c r="D3" s="340"/>
      <c r="E3" s="340"/>
      <c r="F3" s="340"/>
      <c r="G3" s="340"/>
      <c r="H3" s="340"/>
      <c r="I3" s="340"/>
      <c r="J3" s="340"/>
      <c r="K3" s="213"/>
    </row>
    <row r="4" spans="2:11" s="1" customFormat="1" ht="25.5" customHeight="1">
      <c r="B4" s="214"/>
      <c r="C4" s="345" t="s">
        <v>610</v>
      </c>
      <c r="D4" s="345"/>
      <c r="E4" s="345"/>
      <c r="F4" s="345"/>
      <c r="G4" s="345"/>
      <c r="H4" s="345"/>
      <c r="I4" s="345"/>
      <c r="J4" s="345"/>
      <c r="K4" s="215"/>
    </row>
    <row r="5" spans="2:11" s="1" customFormat="1" ht="5.25" customHeight="1">
      <c r="B5" s="214"/>
      <c r="C5" s="216"/>
      <c r="D5" s="216"/>
      <c r="E5" s="216"/>
      <c r="F5" s="216"/>
      <c r="G5" s="216"/>
      <c r="H5" s="216"/>
      <c r="I5" s="216"/>
      <c r="J5" s="216"/>
      <c r="K5" s="215"/>
    </row>
    <row r="6" spans="2:11" s="1" customFormat="1" ht="15" customHeight="1">
      <c r="B6" s="214"/>
      <c r="C6" s="344" t="s">
        <v>611</v>
      </c>
      <c r="D6" s="344"/>
      <c r="E6" s="344"/>
      <c r="F6" s="344"/>
      <c r="G6" s="344"/>
      <c r="H6" s="344"/>
      <c r="I6" s="344"/>
      <c r="J6" s="344"/>
      <c r="K6" s="215"/>
    </row>
    <row r="7" spans="2:11" s="1" customFormat="1" ht="15" customHeight="1">
      <c r="B7" s="218"/>
      <c r="C7" s="344" t="s">
        <v>612</v>
      </c>
      <c r="D7" s="344"/>
      <c r="E7" s="344"/>
      <c r="F7" s="344"/>
      <c r="G7" s="344"/>
      <c r="H7" s="344"/>
      <c r="I7" s="344"/>
      <c r="J7" s="344"/>
      <c r="K7" s="215"/>
    </row>
    <row r="8" spans="2:11" s="1" customFormat="1" ht="12.75" customHeight="1">
      <c r="B8" s="218"/>
      <c r="C8" s="217"/>
      <c r="D8" s="217"/>
      <c r="E8" s="217"/>
      <c r="F8" s="217"/>
      <c r="G8" s="217"/>
      <c r="H8" s="217"/>
      <c r="I8" s="217"/>
      <c r="J8" s="217"/>
      <c r="K8" s="215"/>
    </row>
    <row r="9" spans="2:11" s="1" customFormat="1" ht="15" customHeight="1">
      <c r="B9" s="218"/>
      <c r="C9" s="344" t="s">
        <v>613</v>
      </c>
      <c r="D9" s="344"/>
      <c r="E9" s="344"/>
      <c r="F9" s="344"/>
      <c r="G9" s="344"/>
      <c r="H9" s="344"/>
      <c r="I9" s="344"/>
      <c r="J9" s="344"/>
      <c r="K9" s="215"/>
    </row>
    <row r="10" spans="2:11" s="1" customFormat="1" ht="15" customHeight="1">
      <c r="B10" s="218"/>
      <c r="C10" s="217"/>
      <c r="D10" s="344" t="s">
        <v>614</v>
      </c>
      <c r="E10" s="344"/>
      <c r="F10" s="344"/>
      <c r="G10" s="344"/>
      <c r="H10" s="344"/>
      <c r="I10" s="344"/>
      <c r="J10" s="344"/>
      <c r="K10" s="215"/>
    </row>
    <row r="11" spans="2:11" s="1" customFormat="1" ht="15" customHeight="1">
      <c r="B11" s="218"/>
      <c r="C11" s="219"/>
      <c r="D11" s="344" t="s">
        <v>615</v>
      </c>
      <c r="E11" s="344"/>
      <c r="F11" s="344"/>
      <c r="G11" s="344"/>
      <c r="H11" s="344"/>
      <c r="I11" s="344"/>
      <c r="J11" s="344"/>
      <c r="K11" s="215"/>
    </row>
    <row r="12" spans="2:11" s="1" customFormat="1" ht="15" customHeight="1">
      <c r="B12" s="218"/>
      <c r="C12" s="219"/>
      <c r="D12" s="217"/>
      <c r="E12" s="217"/>
      <c r="F12" s="217"/>
      <c r="G12" s="217"/>
      <c r="H12" s="217"/>
      <c r="I12" s="217"/>
      <c r="J12" s="217"/>
      <c r="K12" s="215"/>
    </row>
    <row r="13" spans="2:11" s="1" customFormat="1" ht="15" customHeight="1">
      <c r="B13" s="218"/>
      <c r="C13" s="219"/>
      <c r="D13" s="220" t="s">
        <v>616</v>
      </c>
      <c r="E13" s="217"/>
      <c r="F13" s="217"/>
      <c r="G13" s="217"/>
      <c r="H13" s="217"/>
      <c r="I13" s="217"/>
      <c r="J13" s="217"/>
      <c r="K13" s="215"/>
    </row>
    <row r="14" spans="2:11" s="1" customFormat="1" ht="12.75" customHeight="1">
      <c r="B14" s="218"/>
      <c r="C14" s="219"/>
      <c r="D14" s="219"/>
      <c r="E14" s="219"/>
      <c r="F14" s="219"/>
      <c r="G14" s="219"/>
      <c r="H14" s="219"/>
      <c r="I14" s="219"/>
      <c r="J14" s="219"/>
      <c r="K14" s="215"/>
    </row>
    <row r="15" spans="2:11" s="1" customFormat="1" ht="15" customHeight="1">
      <c r="B15" s="218"/>
      <c r="C15" s="219"/>
      <c r="D15" s="344" t="s">
        <v>617</v>
      </c>
      <c r="E15" s="344"/>
      <c r="F15" s="344"/>
      <c r="G15" s="344"/>
      <c r="H15" s="344"/>
      <c r="I15" s="344"/>
      <c r="J15" s="344"/>
      <c r="K15" s="215"/>
    </row>
    <row r="16" spans="2:11" s="1" customFormat="1" ht="15" customHeight="1">
      <c r="B16" s="218"/>
      <c r="C16" s="219"/>
      <c r="D16" s="344" t="s">
        <v>618</v>
      </c>
      <c r="E16" s="344"/>
      <c r="F16" s="344"/>
      <c r="G16" s="344"/>
      <c r="H16" s="344"/>
      <c r="I16" s="344"/>
      <c r="J16" s="344"/>
      <c r="K16" s="215"/>
    </row>
    <row r="17" spans="2:11" s="1" customFormat="1" ht="15" customHeight="1">
      <c r="B17" s="218"/>
      <c r="C17" s="219"/>
      <c r="D17" s="344" t="s">
        <v>619</v>
      </c>
      <c r="E17" s="344"/>
      <c r="F17" s="344"/>
      <c r="G17" s="344"/>
      <c r="H17" s="344"/>
      <c r="I17" s="344"/>
      <c r="J17" s="344"/>
      <c r="K17" s="215"/>
    </row>
    <row r="18" spans="2:11" s="1" customFormat="1" ht="15" customHeight="1">
      <c r="B18" s="218"/>
      <c r="C18" s="219"/>
      <c r="D18" s="219"/>
      <c r="E18" s="221" t="s">
        <v>75</v>
      </c>
      <c r="F18" s="344" t="s">
        <v>620</v>
      </c>
      <c r="G18" s="344"/>
      <c r="H18" s="344"/>
      <c r="I18" s="344"/>
      <c r="J18" s="344"/>
      <c r="K18" s="215"/>
    </row>
    <row r="19" spans="2:11" s="1" customFormat="1" ht="15" customHeight="1">
      <c r="B19" s="218"/>
      <c r="C19" s="219"/>
      <c r="D19" s="219"/>
      <c r="E19" s="221" t="s">
        <v>621</v>
      </c>
      <c r="F19" s="344" t="s">
        <v>622</v>
      </c>
      <c r="G19" s="344"/>
      <c r="H19" s="344"/>
      <c r="I19" s="344"/>
      <c r="J19" s="344"/>
      <c r="K19" s="215"/>
    </row>
    <row r="20" spans="2:11" s="1" customFormat="1" ht="15" customHeight="1">
      <c r="B20" s="218"/>
      <c r="C20" s="219"/>
      <c r="D20" s="219"/>
      <c r="E20" s="221" t="s">
        <v>623</v>
      </c>
      <c r="F20" s="344" t="s">
        <v>624</v>
      </c>
      <c r="G20" s="344"/>
      <c r="H20" s="344"/>
      <c r="I20" s="344"/>
      <c r="J20" s="344"/>
      <c r="K20" s="215"/>
    </row>
    <row r="21" spans="2:11" s="1" customFormat="1" ht="15" customHeight="1">
      <c r="B21" s="218"/>
      <c r="C21" s="219"/>
      <c r="D21" s="219"/>
      <c r="E21" s="221" t="s">
        <v>625</v>
      </c>
      <c r="F21" s="344" t="s">
        <v>626</v>
      </c>
      <c r="G21" s="344"/>
      <c r="H21" s="344"/>
      <c r="I21" s="344"/>
      <c r="J21" s="344"/>
      <c r="K21" s="215"/>
    </row>
    <row r="22" spans="2:11" s="1" customFormat="1" ht="15" customHeight="1">
      <c r="B22" s="218"/>
      <c r="C22" s="219"/>
      <c r="D22" s="219"/>
      <c r="E22" s="221" t="s">
        <v>429</v>
      </c>
      <c r="F22" s="344" t="s">
        <v>430</v>
      </c>
      <c r="G22" s="344"/>
      <c r="H22" s="344"/>
      <c r="I22" s="344"/>
      <c r="J22" s="344"/>
      <c r="K22" s="215"/>
    </row>
    <row r="23" spans="2:11" s="1" customFormat="1" ht="15" customHeight="1">
      <c r="B23" s="218"/>
      <c r="C23" s="219"/>
      <c r="D23" s="219"/>
      <c r="E23" s="221" t="s">
        <v>627</v>
      </c>
      <c r="F23" s="344" t="s">
        <v>628</v>
      </c>
      <c r="G23" s="344"/>
      <c r="H23" s="344"/>
      <c r="I23" s="344"/>
      <c r="J23" s="344"/>
      <c r="K23" s="215"/>
    </row>
    <row r="24" spans="2:11" s="1" customFormat="1" ht="12.75" customHeight="1">
      <c r="B24" s="218"/>
      <c r="C24" s="219"/>
      <c r="D24" s="219"/>
      <c r="E24" s="219"/>
      <c r="F24" s="219"/>
      <c r="G24" s="219"/>
      <c r="H24" s="219"/>
      <c r="I24" s="219"/>
      <c r="J24" s="219"/>
      <c r="K24" s="215"/>
    </row>
    <row r="25" spans="2:11" s="1" customFormat="1" ht="15" customHeight="1">
      <c r="B25" s="218"/>
      <c r="C25" s="344" t="s">
        <v>629</v>
      </c>
      <c r="D25" s="344"/>
      <c r="E25" s="344"/>
      <c r="F25" s="344"/>
      <c r="G25" s="344"/>
      <c r="H25" s="344"/>
      <c r="I25" s="344"/>
      <c r="J25" s="344"/>
      <c r="K25" s="215"/>
    </row>
    <row r="26" spans="2:11" s="1" customFormat="1" ht="15" customHeight="1">
      <c r="B26" s="218"/>
      <c r="C26" s="344" t="s">
        <v>630</v>
      </c>
      <c r="D26" s="344"/>
      <c r="E26" s="344"/>
      <c r="F26" s="344"/>
      <c r="G26" s="344"/>
      <c r="H26" s="344"/>
      <c r="I26" s="344"/>
      <c r="J26" s="344"/>
      <c r="K26" s="215"/>
    </row>
    <row r="27" spans="2:11" s="1" customFormat="1" ht="15" customHeight="1">
      <c r="B27" s="218"/>
      <c r="C27" s="217"/>
      <c r="D27" s="344" t="s">
        <v>631</v>
      </c>
      <c r="E27" s="344"/>
      <c r="F27" s="344"/>
      <c r="G27" s="344"/>
      <c r="H27" s="344"/>
      <c r="I27" s="344"/>
      <c r="J27" s="344"/>
      <c r="K27" s="215"/>
    </row>
    <row r="28" spans="2:11" s="1" customFormat="1" ht="15" customHeight="1">
      <c r="B28" s="218"/>
      <c r="C28" s="219"/>
      <c r="D28" s="344" t="s">
        <v>632</v>
      </c>
      <c r="E28" s="344"/>
      <c r="F28" s="344"/>
      <c r="G28" s="344"/>
      <c r="H28" s="344"/>
      <c r="I28" s="344"/>
      <c r="J28" s="344"/>
      <c r="K28" s="215"/>
    </row>
    <row r="29" spans="2:11" s="1" customFormat="1" ht="12.75" customHeight="1">
      <c r="B29" s="218"/>
      <c r="C29" s="219"/>
      <c r="D29" s="219"/>
      <c r="E29" s="219"/>
      <c r="F29" s="219"/>
      <c r="G29" s="219"/>
      <c r="H29" s="219"/>
      <c r="I29" s="219"/>
      <c r="J29" s="219"/>
      <c r="K29" s="215"/>
    </row>
    <row r="30" spans="2:11" s="1" customFormat="1" ht="15" customHeight="1">
      <c r="B30" s="218"/>
      <c r="C30" s="219"/>
      <c r="D30" s="344" t="s">
        <v>633</v>
      </c>
      <c r="E30" s="344"/>
      <c r="F30" s="344"/>
      <c r="G30" s="344"/>
      <c r="H30" s="344"/>
      <c r="I30" s="344"/>
      <c r="J30" s="344"/>
      <c r="K30" s="215"/>
    </row>
    <row r="31" spans="2:11" s="1" customFormat="1" ht="15" customHeight="1">
      <c r="B31" s="218"/>
      <c r="C31" s="219"/>
      <c r="D31" s="344" t="s">
        <v>634</v>
      </c>
      <c r="E31" s="344"/>
      <c r="F31" s="344"/>
      <c r="G31" s="344"/>
      <c r="H31" s="344"/>
      <c r="I31" s="344"/>
      <c r="J31" s="344"/>
      <c r="K31" s="215"/>
    </row>
    <row r="32" spans="2:11" s="1" customFormat="1" ht="12.75" customHeight="1">
      <c r="B32" s="218"/>
      <c r="C32" s="219"/>
      <c r="D32" s="219"/>
      <c r="E32" s="219"/>
      <c r="F32" s="219"/>
      <c r="G32" s="219"/>
      <c r="H32" s="219"/>
      <c r="I32" s="219"/>
      <c r="J32" s="219"/>
      <c r="K32" s="215"/>
    </row>
    <row r="33" spans="2:11" s="1" customFormat="1" ht="15" customHeight="1">
      <c r="B33" s="218"/>
      <c r="C33" s="219"/>
      <c r="D33" s="344" t="s">
        <v>635</v>
      </c>
      <c r="E33" s="344"/>
      <c r="F33" s="344"/>
      <c r="G33" s="344"/>
      <c r="H33" s="344"/>
      <c r="I33" s="344"/>
      <c r="J33" s="344"/>
      <c r="K33" s="215"/>
    </row>
    <row r="34" spans="2:11" s="1" customFormat="1" ht="15" customHeight="1">
      <c r="B34" s="218"/>
      <c r="C34" s="219"/>
      <c r="D34" s="344" t="s">
        <v>636</v>
      </c>
      <c r="E34" s="344"/>
      <c r="F34" s="344"/>
      <c r="G34" s="344"/>
      <c r="H34" s="344"/>
      <c r="I34" s="344"/>
      <c r="J34" s="344"/>
      <c r="K34" s="215"/>
    </row>
    <row r="35" spans="2:11" s="1" customFormat="1" ht="15" customHeight="1">
      <c r="B35" s="218"/>
      <c r="C35" s="219"/>
      <c r="D35" s="344" t="s">
        <v>637</v>
      </c>
      <c r="E35" s="344"/>
      <c r="F35" s="344"/>
      <c r="G35" s="344"/>
      <c r="H35" s="344"/>
      <c r="I35" s="344"/>
      <c r="J35" s="344"/>
      <c r="K35" s="215"/>
    </row>
    <row r="36" spans="2:11" s="1" customFormat="1" ht="15" customHeight="1">
      <c r="B36" s="218"/>
      <c r="C36" s="219"/>
      <c r="D36" s="217"/>
      <c r="E36" s="220" t="s">
        <v>104</v>
      </c>
      <c r="F36" s="217"/>
      <c r="G36" s="344" t="s">
        <v>638</v>
      </c>
      <c r="H36" s="344"/>
      <c r="I36" s="344"/>
      <c r="J36" s="344"/>
      <c r="K36" s="215"/>
    </row>
    <row r="37" spans="2:11" s="1" customFormat="1" ht="30.75" customHeight="1">
      <c r="B37" s="218"/>
      <c r="C37" s="219"/>
      <c r="D37" s="217"/>
      <c r="E37" s="220" t="s">
        <v>639</v>
      </c>
      <c r="F37" s="217"/>
      <c r="G37" s="344" t="s">
        <v>640</v>
      </c>
      <c r="H37" s="344"/>
      <c r="I37" s="344"/>
      <c r="J37" s="344"/>
      <c r="K37" s="215"/>
    </row>
    <row r="38" spans="2:11" s="1" customFormat="1" ht="15" customHeight="1">
      <c r="B38" s="218"/>
      <c r="C38" s="219"/>
      <c r="D38" s="217"/>
      <c r="E38" s="220" t="s">
        <v>49</v>
      </c>
      <c r="F38" s="217"/>
      <c r="G38" s="344" t="s">
        <v>641</v>
      </c>
      <c r="H38" s="344"/>
      <c r="I38" s="344"/>
      <c r="J38" s="344"/>
      <c r="K38" s="215"/>
    </row>
    <row r="39" spans="2:11" s="1" customFormat="1" ht="15" customHeight="1">
      <c r="B39" s="218"/>
      <c r="C39" s="219"/>
      <c r="D39" s="217"/>
      <c r="E39" s="220" t="s">
        <v>50</v>
      </c>
      <c r="F39" s="217"/>
      <c r="G39" s="344" t="s">
        <v>642</v>
      </c>
      <c r="H39" s="344"/>
      <c r="I39" s="344"/>
      <c r="J39" s="344"/>
      <c r="K39" s="215"/>
    </row>
    <row r="40" spans="2:11" s="1" customFormat="1" ht="15" customHeight="1">
      <c r="B40" s="218"/>
      <c r="C40" s="219"/>
      <c r="D40" s="217"/>
      <c r="E40" s="220" t="s">
        <v>105</v>
      </c>
      <c r="F40" s="217"/>
      <c r="G40" s="344" t="s">
        <v>643</v>
      </c>
      <c r="H40" s="344"/>
      <c r="I40" s="344"/>
      <c r="J40" s="344"/>
      <c r="K40" s="215"/>
    </row>
    <row r="41" spans="2:11" s="1" customFormat="1" ht="15" customHeight="1">
      <c r="B41" s="218"/>
      <c r="C41" s="219"/>
      <c r="D41" s="217"/>
      <c r="E41" s="220" t="s">
        <v>106</v>
      </c>
      <c r="F41" s="217"/>
      <c r="G41" s="344" t="s">
        <v>644</v>
      </c>
      <c r="H41" s="344"/>
      <c r="I41" s="344"/>
      <c r="J41" s="344"/>
      <c r="K41" s="215"/>
    </row>
    <row r="42" spans="2:11" s="1" customFormat="1" ht="15" customHeight="1">
      <c r="B42" s="218"/>
      <c r="C42" s="219"/>
      <c r="D42" s="217"/>
      <c r="E42" s="220" t="s">
        <v>645</v>
      </c>
      <c r="F42" s="217"/>
      <c r="G42" s="344" t="s">
        <v>646</v>
      </c>
      <c r="H42" s="344"/>
      <c r="I42" s="344"/>
      <c r="J42" s="344"/>
      <c r="K42" s="215"/>
    </row>
    <row r="43" spans="2:11" s="1" customFormat="1" ht="15" customHeight="1">
      <c r="B43" s="218"/>
      <c r="C43" s="219"/>
      <c r="D43" s="217"/>
      <c r="E43" s="220"/>
      <c r="F43" s="217"/>
      <c r="G43" s="344" t="s">
        <v>647</v>
      </c>
      <c r="H43" s="344"/>
      <c r="I43" s="344"/>
      <c r="J43" s="344"/>
      <c r="K43" s="215"/>
    </row>
    <row r="44" spans="2:11" s="1" customFormat="1" ht="15" customHeight="1">
      <c r="B44" s="218"/>
      <c r="C44" s="219"/>
      <c r="D44" s="217"/>
      <c r="E44" s="220" t="s">
        <v>648</v>
      </c>
      <c r="F44" s="217"/>
      <c r="G44" s="344" t="s">
        <v>649</v>
      </c>
      <c r="H44" s="344"/>
      <c r="I44" s="344"/>
      <c r="J44" s="344"/>
      <c r="K44" s="215"/>
    </row>
    <row r="45" spans="2:11" s="1" customFormat="1" ht="15" customHeight="1">
      <c r="B45" s="218"/>
      <c r="C45" s="219"/>
      <c r="D45" s="217"/>
      <c r="E45" s="220" t="s">
        <v>108</v>
      </c>
      <c r="F45" s="217"/>
      <c r="G45" s="344" t="s">
        <v>650</v>
      </c>
      <c r="H45" s="344"/>
      <c r="I45" s="344"/>
      <c r="J45" s="344"/>
      <c r="K45" s="215"/>
    </row>
    <row r="46" spans="2:11" s="1" customFormat="1" ht="12.75" customHeight="1">
      <c r="B46" s="218"/>
      <c r="C46" s="219"/>
      <c r="D46" s="217"/>
      <c r="E46" s="217"/>
      <c r="F46" s="217"/>
      <c r="G46" s="217"/>
      <c r="H46" s="217"/>
      <c r="I46" s="217"/>
      <c r="J46" s="217"/>
      <c r="K46" s="215"/>
    </row>
    <row r="47" spans="2:11" s="1" customFormat="1" ht="15" customHeight="1">
      <c r="B47" s="218"/>
      <c r="C47" s="219"/>
      <c r="D47" s="344" t="s">
        <v>651</v>
      </c>
      <c r="E47" s="344"/>
      <c r="F47" s="344"/>
      <c r="G47" s="344"/>
      <c r="H47" s="344"/>
      <c r="I47" s="344"/>
      <c r="J47" s="344"/>
      <c r="K47" s="215"/>
    </row>
    <row r="48" spans="2:11" s="1" customFormat="1" ht="15" customHeight="1">
      <c r="B48" s="218"/>
      <c r="C48" s="219"/>
      <c r="D48" s="219"/>
      <c r="E48" s="344" t="s">
        <v>652</v>
      </c>
      <c r="F48" s="344"/>
      <c r="G48" s="344"/>
      <c r="H48" s="344"/>
      <c r="I48" s="344"/>
      <c r="J48" s="344"/>
      <c r="K48" s="215"/>
    </row>
    <row r="49" spans="2:11" s="1" customFormat="1" ht="15" customHeight="1">
      <c r="B49" s="218"/>
      <c r="C49" s="219"/>
      <c r="D49" s="219"/>
      <c r="E49" s="344" t="s">
        <v>653</v>
      </c>
      <c r="F49" s="344"/>
      <c r="G49" s="344"/>
      <c r="H49" s="344"/>
      <c r="I49" s="344"/>
      <c r="J49" s="344"/>
      <c r="K49" s="215"/>
    </row>
    <row r="50" spans="2:11" s="1" customFormat="1" ht="15" customHeight="1">
      <c r="B50" s="218"/>
      <c r="C50" s="219"/>
      <c r="D50" s="219"/>
      <c r="E50" s="344" t="s">
        <v>654</v>
      </c>
      <c r="F50" s="344"/>
      <c r="G50" s="344"/>
      <c r="H50" s="344"/>
      <c r="I50" s="344"/>
      <c r="J50" s="344"/>
      <c r="K50" s="215"/>
    </row>
    <row r="51" spans="2:11" s="1" customFormat="1" ht="15" customHeight="1">
      <c r="B51" s="218"/>
      <c r="C51" s="219"/>
      <c r="D51" s="344" t="s">
        <v>655</v>
      </c>
      <c r="E51" s="344"/>
      <c r="F51" s="344"/>
      <c r="G51" s="344"/>
      <c r="H51" s="344"/>
      <c r="I51" s="344"/>
      <c r="J51" s="344"/>
      <c r="K51" s="215"/>
    </row>
    <row r="52" spans="2:11" s="1" customFormat="1" ht="25.5" customHeight="1">
      <c r="B52" s="214"/>
      <c r="C52" s="345" t="s">
        <v>656</v>
      </c>
      <c r="D52" s="345"/>
      <c r="E52" s="345"/>
      <c r="F52" s="345"/>
      <c r="G52" s="345"/>
      <c r="H52" s="345"/>
      <c r="I52" s="345"/>
      <c r="J52" s="345"/>
      <c r="K52" s="215"/>
    </row>
    <row r="53" spans="2:11" s="1" customFormat="1" ht="5.25" customHeight="1">
      <c r="B53" s="214"/>
      <c r="C53" s="216"/>
      <c r="D53" s="216"/>
      <c r="E53" s="216"/>
      <c r="F53" s="216"/>
      <c r="G53" s="216"/>
      <c r="H53" s="216"/>
      <c r="I53" s="216"/>
      <c r="J53" s="216"/>
      <c r="K53" s="215"/>
    </row>
    <row r="54" spans="2:11" s="1" customFormat="1" ht="15" customHeight="1">
      <c r="B54" s="214"/>
      <c r="C54" s="344" t="s">
        <v>657</v>
      </c>
      <c r="D54" s="344"/>
      <c r="E54" s="344"/>
      <c r="F54" s="344"/>
      <c r="G54" s="344"/>
      <c r="H54" s="344"/>
      <c r="I54" s="344"/>
      <c r="J54" s="344"/>
      <c r="K54" s="215"/>
    </row>
    <row r="55" spans="2:11" s="1" customFormat="1" ht="15" customHeight="1">
      <c r="B55" s="214"/>
      <c r="C55" s="344" t="s">
        <v>658</v>
      </c>
      <c r="D55" s="344"/>
      <c r="E55" s="344"/>
      <c r="F55" s="344"/>
      <c r="G55" s="344"/>
      <c r="H55" s="344"/>
      <c r="I55" s="344"/>
      <c r="J55" s="344"/>
      <c r="K55" s="215"/>
    </row>
    <row r="56" spans="2:11" s="1" customFormat="1" ht="12.75" customHeight="1">
      <c r="B56" s="214"/>
      <c r="C56" s="217"/>
      <c r="D56" s="217"/>
      <c r="E56" s="217"/>
      <c r="F56" s="217"/>
      <c r="G56" s="217"/>
      <c r="H56" s="217"/>
      <c r="I56" s="217"/>
      <c r="J56" s="217"/>
      <c r="K56" s="215"/>
    </row>
    <row r="57" spans="2:11" s="1" customFormat="1" ht="15" customHeight="1">
      <c r="B57" s="214"/>
      <c r="C57" s="344" t="s">
        <v>659</v>
      </c>
      <c r="D57" s="344"/>
      <c r="E57" s="344"/>
      <c r="F57" s="344"/>
      <c r="G57" s="344"/>
      <c r="H57" s="344"/>
      <c r="I57" s="344"/>
      <c r="J57" s="344"/>
      <c r="K57" s="215"/>
    </row>
    <row r="58" spans="2:11" s="1" customFormat="1" ht="15" customHeight="1">
      <c r="B58" s="214"/>
      <c r="C58" s="219"/>
      <c r="D58" s="344" t="s">
        <v>660</v>
      </c>
      <c r="E58" s="344"/>
      <c r="F58" s="344"/>
      <c r="G58" s="344"/>
      <c r="H58" s="344"/>
      <c r="I58" s="344"/>
      <c r="J58" s="344"/>
      <c r="K58" s="215"/>
    </row>
    <row r="59" spans="2:11" s="1" customFormat="1" ht="15" customHeight="1">
      <c r="B59" s="214"/>
      <c r="C59" s="219"/>
      <c r="D59" s="344" t="s">
        <v>661</v>
      </c>
      <c r="E59" s="344"/>
      <c r="F59" s="344"/>
      <c r="G59" s="344"/>
      <c r="H59" s="344"/>
      <c r="I59" s="344"/>
      <c r="J59" s="344"/>
      <c r="K59" s="215"/>
    </row>
    <row r="60" spans="2:11" s="1" customFormat="1" ht="15" customHeight="1">
      <c r="B60" s="214"/>
      <c r="C60" s="219"/>
      <c r="D60" s="344" t="s">
        <v>662</v>
      </c>
      <c r="E60" s="344"/>
      <c r="F60" s="344"/>
      <c r="G60" s="344"/>
      <c r="H60" s="344"/>
      <c r="I60" s="344"/>
      <c r="J60" s="344"/>
      <c r="K60" s="215"/>
    </row>
    <row r="61" spans="2:11" s="1" customFormat="1" ht="15" customHeight="1">
      <c r="B61" s="214"/>
      <c r="C61" s="219"/>
      <c r="D61" s="344" t="s">
        <v>663</v>
      </c>
      <c r="E61" s="344"/>
      <c r="F61" s="344"/>
      <c r="G61" s="344"/>
      <c r="H61" s="344"/>
      <c r="I61" s="344"/>
      <c r="J61" s="344"/>
      <c r="K61" s="215"/>
    </row>
    <row r="62" spans="2:11" s="1" customFormat="1" ht="15" customHeight="1">
      <c r="B62" s="214"/>
      <c r="C62" s="219"/>
      <c r="D62" s="346" t="s">
        <v>664</v>
      </c>
      <c r="E62" s="346"/>
      <c r="F62" s="346"/>
      <c r="G62" s="346"/>
      <c r="H62" s="346"/>
      <c r="I62" s="346"/>
      <c r="J62" s="346"/>
      <c r="K62" s="215"/>
    </row>
    <row r="63" spans="2:11" s="1" customFormat="1" ht="15" customHeight="1">
      <c r="B63" s="214"/>
      <c r="C63" s="219"/>
      <c r="D63" s="344" t="s">
        <v>665</v>
      </c>
      <c r="E63" s="344"/>
      <c r="F63" s="344"/>
      <c r="G63" s="344"/>
      <c r="H63" s="344"/>
      <c r="I63" s="344"/>
      <c r="J63" s="344"/>
      <c r="K63" s="215"/>
    </row>
    <row r="64" spans="2:11" s="1" customFormat="1" ht="12.75" customHeight="1">
      <c r="B64" s="214"/>
      <c r="C64" s="219"/>
      <c r="D64" s="219"/>
      <c r="E64" s="222"/>
      <c r="F64" s="219"/>
      <c r="G64" s="219"/>
      <c r="H64" s="219"/>
      <c r="I64" s="219"/>
      <c r="J64" s="219"/>
      <c r="K64" s="215"/>
    </row>
    <row r="65" spans="2:11" s="1" customFormat="1" ht="15" customHeight="1">
      <c r="B65" s="214"/>
      <c r="C65" s="219"/>
      <c r="D65" s="344" t="s">
        <v>666</v>
      </c>
      <c r="E65" s="344"/>
      <c r="F65" s="344"/>
      <c r="G65" s="344"/>
      <c r="H65" s="344"/>
      <c r="I65" s="344"/>
      <c r="J65" s="344"/>
      <c r="K65" s="215"/>
    </row>
    <row r="66" spans="2:11" s="1" customFormat="1" ht="15" customHeight="1">
      <c r="B66" s="214"/>
      <c r="C66" s="219"/>
      <c r="D66" s="346" t="s">
        <v>667</v>
      </c>
      <c r="E66" s="346"/>
      <c r="F66" s="346"/>
      <c r="G66" s="346"/>
      <c r="H66" s="346"/>
      <c r="I66" s="346"/>
      <c r="J66" s="346"/>
      <c r="K66" s="215"/>
    </row>
    <row r="67" spans="2:11" s="1" customFormat="1" ht="15" customHeight="1">
      <c r="B67" s="214"/>
      <c r="C67" s="219"/>
      <c r="D67" s="344" t="s">
        <v>668</v>
      </c>
      <c r="E67" s="344"/>
      <c r="F67" s="344"/>
      <c r="G67" s="344"/>
      <c r="H67" s="344"/>
      <c r="I67" s="344"/>
      <c r="J67" s="344"/>
      <c r="K67" s="215"/>
    </row>
    <row r="68" spans="2:11" s="1" customFormat="1" ht="15" customHeight="1">
      <c r="B68" s="214"/>
      <c r="C68" s="219"/>
      <c r="D68" s="344" t="s">
        <v>669</v>
      </c>
      <c r="E68" s="344"/>
      <c r="F68" s="344"/>
      <c r="G68" s="344"/>
      <c r="H68" s="344"/>
      <c r="I68" s="344"/>
      <c r="J68" s="344"/>
      <c r="K68" s="215"/>
    </row>
    <row r="69" spans="2:11" s="1" customFormat="1" ht="15" customHeight="1">
      <c r="B69" s="214"/>
      <c r="C69" s="219"/>
      <c r="D69" s="344" t="s">
        <v>670</v>
      </c>
      <c r="E69" s="344"/>
      <c r="F69" s="344"/>
      <c r="G69" s="344"/>
      <c r="H69" s="344"/>
      <c r="I69" s="344"/>
      <c r="J69" s="344"/>
      <c r="K69" s="215"/>
    </row>
    <row r="70" spans="2:11" s="1" customFormat="1" ht="15" customHeight="1">
      <c r="B70" s="214"/>
      <c r="C70" s="219"/>
      <c r="D70" s="344" t="s">
        <v>671</v>
      </c>
      <c r="E70" s="344"/>
      <c r="F70" s="344"/>
      <c r="G70" s="344"/>
      <c r="H70" s="344"/>
      <c r="I70" s="344"/>
      <c r="J70" s="344"/>
      <c r="K70" s="215"/>
    </row>
    <row r="71" spans="2:11" s="1" customFormat="1" ht="12.75" customHeight="1">
      <c r="B71" s="223"/>
      <c r="C71" s="224"/>
      <c r="D71" s="224"/>
      <c r="E71" s="224"/>
      <c r="F71" s="224"/>
      <c r="G71" s="224"/>
      <c r="H71" s="224"/>
      <c r="I71" s="224"/>
      <c r="J71" s="224"/>
      <c r="K71" s="225"/>
    </row>
    <row r="72" spans="2:11" s="1" customFormat="1" ht="18.75" customHeight="1">
      <c r="B72" s="226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s="1" customFormat="1" ht="18.75" customHeight="1">
      <c r="B73" s="227"/>
      <c r="C73" s="227"/>
      <c r="D73" s="227"/>
      <c r="E73" s="227"/>
      <c r="F73" s="227"/>
      <c r="G73" s="227"/>
      <c r="H73" s="227"/>
      <c r="I73" s="227"/>
      <c r="J73" s="227"/>
      <c r="K73" s="227"/>
    </row>
    <row r="74" spans="2:11" s="1" customFormat="1" ht="7.5" customHeight="1">
      <c r="B74" s="228"/>
      <c r="C74" s="229"/>
      <c r="D74" s="229"/>
      <c r="E74" s="229"/>
      <c r="F74" s="229"/>
      <c r="G74" s="229"/>
      <c r="H74" s="229"/>
      <c r="I74" s="229"/>
      <c r="J74" s="229"/>
      <c r="K74" s="230"/>
    </row>
    <row r="75" spans="2:11" s="1" customFormat="1" ht="45" customHeight="1">
      <c r="B75" s="231"/>
      <c r="C75" s="339" t="s">
        <v>672</v>
      </c>
      <c r="D75" s="339"/>
      <c r="E75" s="339"/>
      <c r="F75" s="339"/>
      <c r="G75" s="339"/>
      <c r="H75" s="339"/>
      <c r="I75" s="339"/>
      <c r="J75" s="339"/>
      <c r="K75" s="232"/>
    </row>
    <row r="76" spans="2:11" s="1" customFormat="1" ht="17.25" customHeight="1">
      <c r="B76" s="231"/>
      <c r="C76" s="233" t="s">
        <v>673</v>
      </c>
      <c r="D76" s="233"/>
      <c r="E76" s="233"/>
      <c r="F76" s="233" t="s">
        <v>674</v>
      </c>
      <c r="G76" s="234"/>
      <c r="H76" s="233" t="s">
        <v>50</v>
      </c>
      <c r="I76" s="233" t="s">
        <v>53</v>
      </c>
      <c r="J76" s="233" t="s">
        <v>675</v>
      </c>
      <c r="K76" s="232"/>
    </row>
    <row r="77" spans="2:11" s="1" customFormat="1" ht="17.25" customHeight="1">
      <c r="B77" s="231"/>
      <c r="C77" s="235" t="s">
        <v>676</v>
      </c>
      <c r="D77" s="235"/>
      <c r="E77" s="235"/>
      <c r="F77" s="236" t="s">
        <v>677</v>
      </c>
      <c r="G77" s="237"/>
      <c r="H77" s="235"/>
      <c r="I77" s="235"/>
      <c r="J77" s="235" t="s">
        <v>678</v>
      </c>
      <c r="K77" s="232"/>
    </row>
    <row r="78" spans="2:11" s="1" customFormat="1" ht="5.25" customHeight="1">
      <c r="B78" s="231"/>
      <c r="C78" s="238"/>
      <c r="D78" s="238"/>
      <c r="E78" s="238"/>
      <c r="F78" s="238"/>
      <c r="G78" s="239"/>
      <c r="H78" s="238"/>
      <c r="I78" s="238"/>
      <c r="J78" s="238"/>
      <c r="K78" s="232"/>
    </row>
    <row r="79" spans="2:11" s="1" customFormat="1" ht="15" customHeight="1">
      <c r="B79" s="231"/>
      <c r="C79" s="220" t="s">
        <v>49</v>
      </c>
      <c r="D79" s="240"/>
      <c r="E79" s="240"/>
      <c r="F79" s="241" t="s">
        <v>679</v>
      </c>
      <c r="G79" s="242"/>
      <c r="H79" s="220" t="s">
        <v>680</v>
      </c>
      <c r="I79" s="220" t="s">
        <v>681</v>
      </c>
      <c r="J79" s="220">
        <v>20</v>
      </c>
      <c r="K79" s="232"/>
    </row>
    <row r="80" spans="2:11" s="1" customFormat="1" ht="15" customHeight="1">
      <c r="B80" s="231"/>
      <c r="C80" s="220" t="s">
        <v>682</v>
      </c>
      <c r="D80" s="220"/>
      <c r="E80" s="220"/>
      <c r="F80" s="241" t="s">
        <v>679</v>
      </c>
      <c r="G80" s="242"/>
      <c r="H80" s="220" t="s">
        <v>683</v>
      </c>
      <c r="I80" s="220" t="s">
        <v>681</v>
      </c>
      <c r="J80" s="220">
        <v>120</v>
      </c>
      <c r="K80" s="232"/>
    </row>
    <row r="81" spans="2:11" s="1" customFormat="1" ht="15" customHeight="1">
      <c r="B81" s="243"/>
      <c r="C81" s="220" t="s">
        <v>684</v>
      </c>
      <c r="D81" s="220"/>
      <c r="E81" s="220"/>
      <c r="F81" s="241" t="s">
        <v>685</v>
      </c>
      <c r="G81" s="242"/>
      <c r="H81" s="220" t="s">
        <v>686</v>
      </c>
      <c r="I81" s="220" t="s">
        <v>681</v>
      </c>
      <c r="J81" s="220">
        <v>50</v>
      </c>
      <c r="K81" s="232"/>
    </row>
    <row r="82" spans="2:11" s="1" customFormat="1" ht="15" customHeight="1">
      <c r="B82" s="243"/>
      <c r="C82" s="220" t="s">
        <v>687</v>
      </c>
      <c r="D82" s="220"/>
      <c r="E82" s="220"/>
      <c r="F82" s="241" t="s">
        <v>679</v>
      </c>
      <c r="G82" s="242"/>
      <c r="H82" s="220" t="s">
        <v>688</v>
      </c>
      <c r="I82" s="220" t="s">
        <v>689</v>
      </c>
      <c r="J82" s="220"/>
      <c r="K82" s="232"/>
    </row>
    <row r="83" spans="2:11" s="1" customFormat="1" ht="15" customHeight="1">
      <c r="B83" s="243"/>
      <c r="C83" s="244" t="s">
        <v>690</v>
      </c>
      <c r="D83" s="244"/>
      <c r="E83" s="244"/>
      <c r="F83" s="245" t="s">
        <v>685</v>
      </c>
      <c r="G83" s="244"/>
      <c r="H83" s="244" t="s">
        <v>691</v>
      </c>
      <c r="I83" s="244" t="s">
        <v>681</v>
      </c>
      <c r="J83" s="244">
        <v>15</v>
      </c>
      <c r="K83" s="232"/>
    </row>
    <row r="84" spans="2:11" s="1" customFormat="1" ht="15" customHeight="1">
      <c r="B84" s="243"/>
      <c r="C84" s="244" t="s">
        <v>692</v>
      </c>
      <c r="D84" s="244"/>
      <c r="E84" s="244"/>
      <c r="F84" s="245" t="s">
        <v>685</v>
      </c>
      <c r="G84" s="244"/>
      <c r="H84" s="244" t="s">
        <v>693</v>
      </c>
      <c r="I84" s="244" t="s">
        <v>681</v>
      </c>
      <c r="J84" s="244">
        <v>15</v>
      </c>
      <c r="K84" s="232"/>
    </row>
    <row r="85" spans="2:11" s="1" customFormat="1" ht="15" customHeight="1">
      <c r="B85" s="243"/>
      <c r="C85" s="244" t="s">
        <v>694</v>
      </c>
      <c r="D85" s="244"/>
      <c r="E85" s="244"/>
      <c r="F85" s="245" t="s">
        <v>685</v>
      </c>
      <c r="G85" s="244"/>
      <c r="H85" s="244" t="s">
        <v>695</v>
      </c>
      <c r="I85" s="244" t="s">
        <v>681</v>
      </c>
      <c r="J85" s="244">
        <v>20</v>
      </c>
      <c r="K85" s="232"/>
    </row>
    <row r="86" spans="2:11" s="1" customFormat="1" ht="15" customHeight="1">
      <c r="B86" s="243"/>
      <c r="C86" s="244" t="s">
        <v>696</v>
      </c>
      <c r="D86" s="244"/>
      <c r="E86" s="244"/>
      <c r="F86" s="245" t="s">
        <v>685</v>
      </c>
      <c r="G86" s="244"/>
      <c r="H86" s="244" t="s">
        <v>697</v>
      </c>
      <c r="I86" s="244" t="s">
        <v>681</v>
      </c>
      <c r="J86" s="244">
        <v>20</v>
      </c>
      <c r="K86" s="232"/>
    </row>
    <row r="87" spans="2:11" s="1" customFormat="1" ht="15" customHeight="1">
      <c r="B87" s="243"/>
      <c r="C87" s="220" t="s">
        <v>698</v>
      </c>
      <c r="D87" s="220"/>
      <c r="E87" s="220"/>
      <c r="F87" s="241" t="s">
        <v>685</v>
      </c>
      <c r="G87" s="242"/>
      <c r="H87" s="220" t="s">
        <v>699</v>
      </c>
      <c r="I87" s="220" t="s">
        <v>681</v>
      </c>
      <c r="J87" s="220">
        <v>50</v>
      </c>
      <c r="K87" s="232"/>
    </row>
    <row r="88" spans="2:11" s="1" customFormat="1" ht="15" customHeight="1">
      <c r="B88" s="243"/>
      <c r="C88" s="220" t="s">
        <v>700</v>
      </c>
      <c r="D88" s="220"/>
      <c r="E88" s="220"/>
      <c r="F88" s="241" t="s">
        <v>685</v>
      </c>
      <c r="G88" s="242"/>
      <c r="H88" s="220" t="s">
        <v>701</v>
      </c>
      <c r="I88" s="220" t="s">
        <v>681</v>
      </c>
      <c r="J88" s="220">
        <v>20</v>
      </c>
      <c r="K88" s="232"/>
    </row>
    <row r="89" spans="2:11" s="1" customFormat="1" ht="15" customHeight="1">
      <c r="B89" s="243"/>
      <c r="C89" s="220" t="s">
        <v>702</v>
      </c>
      <c r="D89" s="220"/>
      <c r="E89" s="220"/>
      <c r="F89" s="241" t="s">
        <v>685</v>
      </c>
      <c r="G89" s="242"/>
      <c r="H89" s="220" t="s">
        <v>703</v>
      </c>
      <c r="I89" s="220" t="s">
        <v>681</v>
      </c>
      <c r="J89" s="220">
        <v>20</v>
      </c>
      <c r="K89" s="232"/>
    </row>
    <row r="90" spans="2:11" s="1" customFormat="1" ht="15" customHeight="1">
      <c r="B90" s="243"/>
      <c r="C90" s="220" t="s">
        <v>704</v>
      </c>
      <c r="D90" s="220"/>
      <c r="E90" s="220"/>
      <c r="F90" s="241" t="s">
        <v>685</v>
      </c>
      <c r="G90" s="242"/>
      <c r="H90" s="220" t="s">
        <v>705</v>
      </c>
      <c r="I90" s="220" t="s">
        <v>681</v>
      </c>
      <c r="J90" s="220">
        <v>50</v>
      </c>
      <c r="K90" s="232"/>
    </row>
    <row r="91" spans="2:11" s="1" customFormat="1" ht="15" customHeight="1">
      <c r="B91" s="243"/>
      <c r="C91" s="220" t="s">
        <v>706</v>
      </c>
      <c r="D91" s="220"/>
      <c r="E91" s="220"/>
      <c r="F91" s="241" t="s">
        <v>685</v>
      </c>
      <c r="G91" s="242"/>
      <c r="H91" s="220" t="s">
        <v>706</v>
      </c>
      <c r="I91" s="220" t="s">
        <v>681</v>
      </c>
      <c r="J91" s="220">
        <v>50</v>
      </c>
      <c r="K91" s="232"/>
    </row>
    <row r="92" spans="2:11" s="1" customFormat="1" ht="15" customHeight="1">
      <c r="B92" s="243"/>
      <c r="C92" s="220" t="s">
        <v>707</v>
      </c>
      <c r="D92" s="220"/>
      <c r="E92" s="220"/>
      <c r="F92" s="241" t="s">
        <v>685</v>
      </c>
      <c r="G92" s="242"/>
      <c r="H92" s="220" t="s">
        <v>708</v>
      </c>
      <c r="I92" s="220" t="s">
        <v>681</v>
      </c>
      <c r="J92" s="220">
        <v>255</v>
      </c>
      <c r="K92" s="232"/>
    </row>
    <row r="93" spans="2:11" s="1" customFormat="1" ht="15" customHeight="1">
      <c r="B93" s="243"/>
      <c r="C93" s="220" t="s">
        <v>709</v>
      </c>
      <c r="D93" s="220"/>
      <c r="E93" s="220"/>
      <c r="F93" s="241" t="s">
        <v>679</v>
      </c>
      <c r="G93" s="242"/>
      <c r="H93" s="220" t="s">
        <v>710</v>
      </c>
      <c r="I93" s="220" t="s">
        <v>711</v>
      </c>
      <c r="J93" s="220"/>
      <c r="K93" s="232"/>
    </row>
    <row r="94" spans="2:11" s="1" customFormat="1" ht="15" customHeight="1">
      <c r="B94" s="243"/>
      <c r="C94" s="220" t="s">
        <v>712</v>
      </c>
      <c r="D94" s="220"/>
      <c r="E94" s="220"/>
      <c r="F94" s="241" t="s">
        <v>679</v>
      </c>
      <c r="G94" s="242"/>
      <c r="H94" s="220" t="s">
        <v>713</v>
      </c>
      <c r="I94" s="220" t="s">
        <v>714</v>
      </c>
      <c r="J94" s="220"/>
      <c r="K94" s="232"/>
    </row>
    <row r="95" spans="2:11" s="1" customFormat="1" ht="15" customHeight="1">
      <c r="B95" s="243"/>
      <c r="C95" s="220" t="s">
        <v>715</v>
      </c>
      <c r="D95" s="220"/>
      <c r="E95" s="220"/>
      <c r="F95" s="241" t="s">
        <v>679</v>
      </c>
      <c r="G95" s="242"/>
      <c r="H95" s="220" t="s">
        <v>715</v>
      </c>
      <c r="I95" s="220" t="s">
        <v>714</v>
      </c>
      <c r="J95" s="220"/>
      <c r="K95" s="232"/>
    </row>
    <row r="96" spans="2:11" s="1" customFormat="1" ht="15" customHeight="1">
      <c r="B96" s="243"/>
      <c r="C96" s="220" t="s">
        <v>34</v>
      </c>
      <c r="D96" s="220"/>
      <c r="E96" s="220"/>
      <c r="F96" s="241" t="s">
        <v>679</v>
      </c>
      <c r="G96" s="242"/>
      <c r="H96" s="220" t="s">
        <v>716</v>
      </c>
      <c r="I96" s="220" t="s">
        <v>714</v>
      </c>
      <c r="J96" s="220"/>
      <c r="K96" s="232"/>
    </row>
    <row r="97" spans="2:11" s="1" customFormat="1" ht="15" customHeight="1">
      <c r="B97" s="243"/>
      <c r="C97" s="220" t="s">
        <v>44</v>
      </c>
      <c r="D97" s="220"/>
      <c r="E97" s="220"/>
      <c r="F97" s="241" t="s">
        <v>679</v>
      </c>
      <c r="G97" s="242"/>
      <c r="H97" s="220" t="s">
        <v>717</v>
      </c>
      <c r="I97" s="220" t="s">
        <v>714</v>
      </c>
      <c r="J97" s="220"/>
      <c r="K97" s="232"/>
    </row>
    <row r="98" spans="2:11" s="1" customFormat="1" ht="15" customHeight="1">
      <c r="B98" s="246"/>
      <c r="C98" s="247"/>
      <c r="D98" s="247"/>
      <c r="E98" s="247"/>
      <c r="F98" s="247"/>
      <c r="G98" s="247"/>
      <c r="H98" s="247"/>
      <c r="I98" s="247"/>
      <c r="J98" s="247"/>
      <c r="K98" s="248"/>
    </row>
    <row r="99" spans="2:11" s="1" customFormat="1" ht="18.7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49"/>
    </row>
    <row r="100" spans="2:11" s="1" customFormat="1" ht="18.75" customHeight="1"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</row>
    <row r="101" spans="2:11" s="1" customFormat="1" ht="7.5" customHeight="1">
      <c r="B101" s="228"/>
      <c r="C101" s="229"/>
      <c r="D101" s="229"/>
      <c r="E101" s="229"/>
      <c r="F101" s="229"/>
      <c r="G101" s="229"/>
      <c r="H101" s="229"/>
      <c r="I101" s="229"/>
      <c r="J101" s="229"/>
      <c r="K101" s="230"/>
    </row>
    <row r="102" spans="2:11" s="1" customFormat="1" ht="45" customHeight="1">
      <c r="B102" s="231"/>
      <c r="C102" s="339" t="s">
        <v>718</v>
      </c>
      <c r="D102" s="339"/>
      <c r="E102" s="339"/>
      <c r="F102" s="339"/>
      <c r="G102" s="339"/>
      <c r="H102" s="339"/>
      <c r="I102" s="339"/>
      <c r="J102" s="339"/>
      <c r="K102" s="232"/>
    </row>
    <row r="103" spans="2:11" s="1" customFormat="1" ht="17.25" customHeight="1">
      <c r="B103" s="231"/>
      <c r="C103" s="233" t="s">
        <v>673</v>
      </c>
      <c r="D103" s="233"/>
      <c r="E103" s="233"/>
      <c r="F103" s="233" t="s">
        <v>674</v>
      </c>
      <c r="G103" s="234"/>
      <c r="H103" s="233" t="s">
        <v>50</v>
      </c>
      <c r="I103" s="233" t="s">
        <v>53</v>
      </c>
      <c r="J103" s="233" t="s">
        <v>675</v>
      </c>
      <c r="K103" s="232"/>
    </row>
    <row r="104" spans="2:11" s="1" customFormat="1" ht="17.25" customHeight="1">
      <c r="B104" s="231"/>
      <c r="C104" s="235" t="s">
        <v>676</v>
      </c>
      <c r="D104" s="235"/>
      <c r="E104" s="235"/>
      <c r="F104" s="236" t="s">
        <v>677</v>
      </c>
      <c r="G104" s="237"/>
      <c r="H104" s="235"/>
      <c r="I104" s="235"/>
      <c r="J104" s="235" t="s">
        <v>678</v>
      </c>
      <c r="K104" s="232"/>
    </row>
    <row r="105" spans="2:11" s="1" customFormat="1" ht="5.25" customHeight="1">
      <c r="B105" s="231"/>
      <c r="C105" s="233"/>
      <c r="D105" s="233"/>
      <c r="E105" s="233"/>
      <c r="F105" s="233"/>
      <c r="G105" s="251"/>
      <c r="H105" s="233"/>
      <c r="I105" s="233"/>
      <c r="J105" s="233"/>
      <c r="K105" s="232"/>
    </row>
    <row r="106" spans="2:11" s="1" customFormat="1" ht="15" customHeight="1">
      <c r="B106" s="231"/>
      <c r="C106" s="220" t="s">
        <v>49</v>
      </c>
      <c r="D106" s="240"/>
      <c r="E106" s="240"/>
      <c r="F106" s="241" t="s">
        <v>679</v>
      </c>
      <c r="G106" s="220"/>
      <c r="H106" s="220" t="s">
        <v>719</v>
      </c>
      <c r="I106" s="220" t="s">
        <v>681</v>
      </c>
      <c r="J106" s="220">
        <v>20</v>
      </c>
      <c r="K106" s="232"/>
    </row>
    <row r="107" spans="2:11" s="1" customFormat="1" ht="15" customHeight="1">
      <c r="B107" s="231"/>
      <c r="C107" s="220" t="s">
        <v>682</v>
      </c>
      <c r="D107" s="220"/>
      <c r="E107" s="220"/>
      <c r="F107" s="241" t="s">
        <v>679</v>
      </c>
      <c r="G107" s="220"/>
      <c r="H107" s="220" t="s">
        <v>719</v>
      </c>
      <c r="I107" s="220" t="s">
        <v>681</v>
      </c>
      <c r="J107" s="220">
        <v>120</v>
      </c>
      <c r="K107" s="232"/>
    </row>
    <row r="108" spans="2:11" s="1" customFormat="1" ht="15" customHeight="1">
      <c r="B108" s="243"/>
      <c r="C108" s="220" t="s">
        <v>684</v>
      </c>
      <c r="D108" s="220"/>
      <c r="E108" s="220"/>
      <c r="F108" s="241" t="s">
        <v>685</v>
      </c>
      <c r="G108" s="220"/>
      <c r="H108" s="220" t="s">
        <v>719</v>
      </c>
      <c r="I108" s="220" t="s">
        <v>681</v>
      </c>
      <c r="J108" s="220">
        <v>50</v>
      </c>
      <c r="K108" s="232"/>
    </row>
    <row r="109" spans="2:11" s="1" customFormat="1" ht="15" customHeight="1">
      <c r="B109" s="243"/>
      <c r="C109" s="220" t="s">
        <v>687</v>
      </c>
      <c r="D109" s="220"/>
      <c r="E109" s="220"/>
      <c r="F109" s="241" t="s">
        <v>679</v>
      </c>
      <c r="G109" s="220"/>
      <c r="H109" s="220" t="s">
        <v>719</v>
      </c>
      <c r="I109" s="220" t="s">
        <v>689</v>
      </c>
      <c r="J109" s="220"/>
      <c r="K109" s="232"/>
    </row>
    <row r="110" spans="2:11" s="1" customFormat="1" ht="15" customHeight="1">
      <c r="B110" s="243"/>
      <c r="C110" s="220" t="s">
        <v>698</v>
      </c>
      <c r="D110" s="220"/>
      <c r="E110" s="220"/>
      <c r="F110" s="241" t="s">
        <v>685</v>
      </c>
      <c r="G110" s="220"/>
      <c r="H110" s="220" t="s">
        <v>719</v>
      </c>
      <c r="I110" s="220" t="s">
        <v>681</v>
      </c>
      <c r="J110" s="220">
        <v>50</v>
      </c>
      <c r="K110" s="232"/>
    </row>
    <row r="111" spans="2:11" s="1" customFormat="1" ht="15" customHeight="1">
      <c r="B111" s="243"/>
      <c r="C111" s="220" t="s">
        <v>706</v>
      </c>
      <c r="D111" s="220"/>
      <c r="E111" s="220"/>
      <c r="F111" s="241" t="s">
        <v>685</v>
      </c>
      <c r="G111" s="220"/>
      <c r="H111" s="220" t="s">
        <v>719</v>
      </c>
      <c r="I111" s="220" t="s">
        <v>681</v>
      </c>
      <c r="J111" s="220">
        <v>50</v>
      </c>
      <c r="K111" s="232"/>
    </row>
    <row r="112" spans="2:11" s="1" customFormat="1" ht="15" customHeight="1">
      <c r="B112" s="243"/>
      <c r="C112" s="220" t="s">
        <v>704</v>
      </c>
      <c r="D112" s="220"/>
      <c r="E112" s="220"/>
      <c r="F112" s="241" t="s">
        <v>685</v>
      </c>
      <c r="G112" s="220"/>
      <c r="H112" s="220" t="s">
        <v>719</v>
      </c>
      <c r="I112" s="220" t="s">
        <v>681</v>
      </c>
      <c r="J112" s="220">
        <v>50</v>
      </c>
      <c r="K112" s="232"/>
    </row>
    <row r="113" spans="2:11" s="1" customFormat="1" ht="15" customHeight="1">
      <c r="B113" s="243"/>
      <c r="C113" s="220" t="s">
        <v>49</v>
      </c>
      <c r="D113" s="220"/>
      <c r="E113" s="220"/>
      <c r="F113" s="241" t="s">
        <v>679</v>
      </c>
      <c r="G113" s="220"/>
      <c r="H113" s="220" t="s">
        <v>720</v>
      </c>
      <c r="I113" s="220" t="s">
        <v>681</v>
      </c>
      <c r="J113" s="220">
        <v>20</v>
      </c>
      <c r="K113" s="232"/>
    </row>
    <row r="114" spans="2:11" s="1" customFormat="1" ht="15" customHeight="1">
      <c r="B114" s="243"/>
      <c r="C114" s="220" t="s">
        <v>721</v>
      </c>
      <c r="D114" s="220"/>
      <c r="E114" s="220"/>
      <c r="F114" s="241" t="s">
        <v>679</v>
      </c>
      <c r="G114" s="220"/>
      <c r="H114" s="220" t="s">
        <v>722</v>
      </c>
      <c r="I114" s="220" t="s">
        <v>681</v>
      </c>
      <c r="J114" s="220">
        <v>120</v>
      </c>
      <c r="K114" s="232"/>
    </row>
    <row r="115" spans="2:11" s="1" customFormat="1" ht="15" customHeight="1">
      <c r="B115" s="243"/>
      <c r="C115" s="220" t="s">
        <v>34</v>
      </c>
      <c r="D115" s="220"/>
      <c r="E115" s="220"/>
      <c r="F115" s="241" t="s">
        <v>679</v>
      </c>
      <c r="G115" s="220"/>
      <c r="H115" s="220" t="s">
        <v>723</v>
      </c>
      <c r="I115" s="220" t="s">
        <v>714</v>
      </c>
      <c r="J115" s="220"/>
      <c r="K115" s="232"/>
    </row>
    <row r="116" spans="2:11" s="1" customFormat="1" ht="15" customHeight="1">
      <c r="B116" s="243"/>
      <c r="C116" s="220" t="s">
        <v>44</v>
      </c>
      <c r="D116" s="220"/>
      <c r="E116" s="220"/>
      <c r="F116" s="241" t="s">
        <v>679</v>
      </c>
      <c r="G116" s="220"/>
      <c r="H116" s="220" t="s">
        <v>724</v>
      </c>
      <c r="I116" s="220" t="s">
        <v>714</v>
      </c>
      <c r="J116" s="220"/>
      <c r="K116" s="232"/>
    </row>
    <row r="117" spans="2:11" s="1" customFormat="1" ht="15" customHeight="1">
      <c r="B117" s="243"/>
      <c r="C117" s="220" t="s">
        <v>53</v>
      </c>
      <c r="D117" s="220"/>
      <c r="E117" s="220"/>
      <c r="F117" s="241" t="s">
        <v>679</v>
      </c>
      <c r="G117" s="220"/>
      <c r="H117" s="220" t="s">
        <v>725</v>
      </c>
      <c r="I117" s="220" t="s">
        <v>726</v>
      </c>
      <c r="J117" s="220"/>
      <c r="K117" s="232"/>
    </row>
    <row r="118" spans="2:11" s="1" customFormat="1" ht="15" customHeight="1">
      <c r="B118" s="246"/>
      <c r="C118" s="252"/>
      <c r="D118" s="252"/>
      <c r="E118" s="252"/>
      <c r="F118" s="252"/>
      <c r="G118" s="252"/>
      <c r="H118" s="252"/>
      <c r="I118" s="252"/>
      <c r="J118" s="252"/>
      <c r="K118" s="248"/>
    </row>
    <row r="119" spans="2:11" s="1" customFormat="1" ht="18.75" customHeight="1">
      <c r="B119" s="253"/>
      <c r="C119" s="254"/>
      <c r="D119" s="254"/>
      <c r="E119" s="254"/>
      <c r="F119" s="255"/>
      <c r="G119" s="254"/>
      <c r="H119" s="254"/>
      <c r="I119" s="254"/>
      <c r="J119" s="254"/>
      <c r="K119" s="253"/>
    </row>
    <row r="120" spans="2:11" s="1" customFormat="1" ht="18.75" customHeight="1"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</row>
    <row r="121" spans="2:11" s="1" customFormat="1" ht="7.5" customHeight="1">
      <c r="B121" s="256"/>
      <c r="C121" s="257"/>
      <c r="D121" s="257"/>
      <c r="E121" s="257"/>
      <c r="F121" s="257"/>
      <c r="G121" s="257"/>
      <c r="H121" s="257"/>
      <c r="I121" s="257"/>
      <c r="J121" s="257"/>
      <c r="K121" s="258"/>
    </row>
    <row r="122" spans="2:11" s="1" customFormat="1" ht="45" customHeight="1">
      <c r="B122" s="259"/>
      <c r="C122" s="340" t="s">
        <v>727</v>
      </c>
      <c r="D122" s="340"/>
      <c r="E122" s="340"/>
      <c r="F122" s="340"/>
      <c r="G122" s="340"/>
      <c r="H122" s="340"/>
      <c r="I122" s="340"/>
      <c r="J122" s="340"/>
      <c r="K122" s="260"/>
    </row>
    <row r="123" spans="2:11" s="1" customFormat="1" ht="17.25" customHeight="1">
      <c r="B123" s="261"/>
      <c r="C123" s="233" t="s">
        <v>673</v>
      </c>
      <c r="D123" s="233"/>
      <c r="E123" s="233"/>
      <c r="F123" s="233" t="s">
        <v>674</v>
      </c>
      <c r="G123" s="234"/>
      <c r="H123" s="233" t="s">
        <v>50</v>
      </c>
      <c r="I123" s="233" t="s">
        <v>53</v>
      </c>
      <c r="J123" s="233" t="s">
        <v>675</v>
      </c>
      <c r="K123" s="262"/>
    </row>
    <row r="124" spans="2:11" s="1" customFormat="1" ht="17.25" customHeight="1">
      <c r="B124" s="261"/>
      <c r="C124" s="235" t="s">
        <v>676</v>
      </c>
      <c r="D124" s="235"/>
      <c r="E124" s="235"/>
      <c r="F124" s="236" t="s">
        <v>677</v>
      </c>
      <c r="G124" s="237"/>
      <c r="H124" s="235"/>
      <c r="I124" s="235"/>
      <c r="J124" s="235" t="s">
        <v>678</v>
      </c>
      <c r="K124" s="262"/>
    </row>
    <row r="125" spans="2:11" s="1" customFormat="1" ht="5.25" customHeight="1">
      <c r="B125" s="263"/>
      <c r="C125" s="238"/>
      <c r="D125" s="238"/>
      <c r="E125" s="238"/>
      <c r="F125" s="238"/>
      <c r="G125" s="264"/>
      <c r="H125" s="238"/>
      <c r="I125" s="238"/>
      <c r="J125" s="238"/>
      <c r="K125" s="265"/>
    </row>
    <row r="126" spans="2:11" s="1" customFormat="1" ht="15" customHeight="1">
      <c r="B126" s="263"/>
      <c r="C126" s="220" t="s">
        <v>682</v>
      </c>
      <c r="D126" s="240"/>
      <c r="E126" s="240"/>
      <c r="F126" s="241" t="s">
        <v>679</v>
      </c>
      <c r="G126" s="220"/>
      <c r="H126" s="220" t="s">
        <v>719</v>
      </c>
      <c r="I126" s="220" t="s">
        <v>681</v>
      </c>
      <c r="J126" s="220">
        <v>120</v>
      </c>
      <c r="K126" s="266"/>
    </row>
    <row r="127" spans="2:11" s="1" customFormat="1" ht="15" customHeight="1">
      <c r="B127" s="263"/>
      <c r="C127" s="220" t="s">
        <v>728</v>
      </c>
      <c r="D127" s="220"/>
      <c r="E127" s="220"/>
      <c r="F127" s="241" t="s">
        <v>679</v>
      </c>
      <c r="G127" s="220"/>
      <c r="H127" s="220" t="s">
        <v>729</v>
      </c>
      <c r="I127" s="220" t="s">
        <v>681</v>
      </c>
      <c r="J127" s="220" t="s">
        <v>730</v>
      </c>
      <c r="K127" s="266"/>
    </row>
    <row r="128" spans="2:11" s="1" customFormat="1" ht="15" customHeight="1">
      <c r="B128" s="263"/>
      <c r="C128" s="220" t="s">
        <v>627</v>
      </c>
      <c r="D128" s="220"/>
      <c r="E128" s="220"/>
      <c r="F128" s="241" t="s">
        <v>679</v>
      </c>
      <c r="G128" s="220"/>
      <c r="H128" s="220" t="s">
        <v>731</v>
      </c>
      <c r="I128" s="220" t="s">
        <v>681</v>
      </c>
      <c r="J128" s="220" t="s">
        <v>730</v>
      </c>
      <c r="K128" s="266"/>
    </row>
    <row r="129" spans="2:11" s="1" customFormat="1" ht="15" customHeight="1">
      <c r="B129" s="263"/>
      <c r="C129" s="220" t="s">
        <v>690</v>
      </c>
      <c r="D129" s="220"/>
      <c r="E129" s="220"/>
      <c r="F129" s="241" t="s">
        <v>685</v>
      </c>
      <c r="G129" s="220"/>
      <c r="H129" s="220" t="s">
        <v>691</v>
      </c>
      <c r="I129" s="220" t="s">
        <v>681</v>
      </c>
      <c r="J129" s="220">
        <v>15</v>
      </c>
      <c r="K129" s="266"/>
    </row>
    <row r="130" spans="2:11" s="1" customFormat="1" ht="15" customHeight="1">
      <c r="B130" s="263"/>
      <c r="C130" s="244" t="s">
        <v>692</v>
      </c>
      <c r="D130" s="244"/>
      <c r="E130" s="244"/>
      <c r="F130" s="245" t="s">
        <v>685</v>
      </c>
      <c r="G130" s="244"/>
      <c r="H130" s="244" t="s">
        <v>693</v>
      </c>
      <c r="I130" s="244" t="s">
        <v>681</v>
      </c>
      <c r="J130" s="244">
        <v>15</v>
      </c>
      <c r="K130" s="266"/>
    </row>
    <row r="131" spans="2:11" s="1" customFormat="1" ht="15" customHeight="1">
      <c r="B131" s="263"/>
      <c r="C131" s="244" t="s">
        <v>694</v>
      </c>
      <c r="D131" s="244"/>
      <c r="E131" s="244"/>
      <c r="F131" s="245" t="s">
        <v>685</v>
      </c>
      <c r="G131" s="244"/>
      <c r="H131" s="244" t="s">
        <v>695</v>
      </c>
      <c r="I131" s="244" t="s">
        <v>681</v>
      </c>
      <c r="J131" s="244">
        <v>20</v>
      </c>
      <c r="K131" s="266"/>
    </row>
    <row r="132" spans="2:11" s="1" customFormat="1" ht="15" customHeight="1">
      <c r="B132" s="263"/>
      <c r="C132" s="244" t="s">
        <v>696</v>
      </c>
      <c r="D132" s="244"/>
      <c r="E132" s="244"/>
      <c r="F132" s="245" t="s">
        <v>685</v>
      </c>
      <c r="G132" s="244"/>
      <c r="H132" s="244" t="s">
        <v>697</v>
      </c>
      <c r="I132" s="244" t="s">
        <v>681</v>
      </c>
      <c r="J132" s="244">
        <v>20</v>
      </c>
      <c r="K132" s="266"/>
    </row>
    <row r="133" spans="2:11" s="1" customFormat="1" ht="15" customHeight="1">
      <c r="B133" s="263"/>
      <c r="C133" s="220" t="s">
        <v>684</v>
      </c>
      <c r="D133" s="220"/>
      <c r="E133" s="220"/>
      <c r="F133" s="241" t="s">
        <v>685</v>
      </c>
      <c r="G133" s="220"/>
      <c r="H133" s="220" t="s">
        <v>719</v>
      </c>
      <c r="I133" s="220" t="s">
        <v>681</v>
      </c>
      <c r="J133" s="220">
        <v>50</v>
      </c>
      <c r="K133" s="266"/>
    </row>
    <row r="134" spans="2:11" s="1" customFormat="1" ht="15" customHeight="1">
      <c r="B134" s="263"/>
      <c r="C134" s="220" t="s">
        <v>698</v>
      </c>
      <c r="D134" s="220"/>
      <c r="E134" s="220"/>
      <c r="F134" s="241" t="s">
        <v>685</v>
      </c>
      <c r="G134" s="220"/>
      <c r="H134" s="220" t="s">
        <v>719</v>
      </c>
      <c r="I134" s="220" t="s">
        <v>681</v>
      </c>
      <c r="J134" s="220">
        <v>50</v>
      </c>
      <c r="K134" s="266"/>
    </row>
    <row r="135" spans="2:11" s="1" customFormat="1" ht="15" customHeight="1">
      <c r="B135" s="263"/>
      <c r="C135" s="220" t="s">
        <v>704</v>
      </c>
      <c r="D135" s="220"/>
      <c r="E135" s="220"/>
      <c r="F135" s="241" t="s">
        <v>685</v>
      </c>
      <c r="G135" s="220"/>
      <c r="H135" s="220" t="s">
        <v>719</v>
      </c>
      <c r="I135" s="220" t="s">
        <v>681</v>
      </c>
      <c r="J135" s="220">
        <v>50</v>
      </c>
      <c r="K135" s="266"/>
    </row>
    <row r="136" spans="2:11" s="1" customFormat="1" ht="15" customHeight="1">
      <c r="B136" s="263"/>
      <c r="C136" s="220" t="s">
        <v>706</v>
      </c>
      <c r="D136" s="220"/>
      <c r="E136" s="220"/>
      <c r="F136" s="241" t="s">
        <v>685</v>
      </c>
      <c r="G136" s="220"/>
      <c r="H136" s="220" t="s">
        <v>719</v>
      </c>
      <c r="I136" s="220" t="s">
        <v>681</v>
      </c>
      <c r="J136" s="220">
        <v>50</v>
      </c>
      <c r="K136" s="266"/>
    </row>
    <row r="137" spans="2:11" s="1" customFormat="1" ht="15" customHeight="1">
      <c r="B137" s="263"/>
      <c r="C137" s="220" t="s">
        <v>707</v>
      </c>
      <c r="D137" s="220"/>
      <c r="E137" s="220"/>
      <c r="F137" s="241" t="s">
        <v>685</v>
      </c>
      <c r="G137" s="220"/>
      <c r="H137" s="220" t="s">
        <v>732</v>
      </c>
      <c r="I137" s="220" t="s">
        <v>681</v>
      </c>
      <c r="J137" s="220">
        <v>255</v>
      </c>
      <c r="K137" s="266"/>
    </row>
    <row r="138" spans="2:11" s="1" customFormat="1" ht="15" customHeight="1">
      <c r="B138" s="263"/>
      <c r="C138" s="220" t="s">
        <v>709</v>
      </c>
      <c r="D138" s="220"/>
      <c r="E138" s="220"/>
      <c r="F138" s="241" t="s">
        <v>679</v>
      </c>
      <c r="G138" s="220"/>
      <c r="H138" s="220" t="s">
        <v>733</v>
      </c>
      <c r="I138" s="220" t="s">
        <v>711</v>
      </c>
      <c r="J138" s="220"/>
      <c r="K138" s="266"/>
    </row>
    <row r="139" spans="2:11" s="1" customFormat="1" ht="15" customHeight="1">
      <c r="B139" s="263"/>
      <c r="C139" s="220" t="s">
        <v>712</v>
      </c>
      <c r="D139" s="220"/>
      <c r="E139" s="220"/>
      <c r="F139" s="241" t="s">
        <v>679</v>
      </c>
      <c r="G139" s="220"/>
      <c r="H139" s="220" t="s">
        <v>734</v>
      </c>
      <c r="I139" s="220" t="s">
        <v>714</v>
      </c>
      <c r="J139" s="220"/>
      <c r="K139" s="266"/>
    </row>
    <row r="140" spans="2:11" s="1" customFormat="1" ht="15" customHeight="1">
      <c r="B140" s="263"/>
      <c r="C140" s="220" t="s">
        <v>715</v>
      </c>
      <c r="D140" s="220"/>
      <c r="E140" s="220"/>
      <c r="F140" s="241" t="s">
        <v>679</v>
      </c>
      <c r="G140" s="220"/>
      <c r="H140" s="220" t="s">
        <v>715</v>
      </c>
      <c r="I140" s="220" t="s">
        <v>714</v>
      </c>
      <c r="J140" s="220"/>
      <c r="K140" s="266"/>
    </row>
    <row r="141" spans="2:11" s="1" customFormat="1" ht="15" customHeight="1">
      <c r="B141" s="263"/>
      <c r="C141" s="220" t="s">
        <v>34</v>
      </c>
      <c r="D141" s="220"/>
      <c r="E141" s="220"/>
      <c r="F141" s="241" t="s">
        <v>679</v>
      </c>
      <c r="G141" s="220"/>
      <c r="H141" s="220" t="s">
        <v>735</v>
      </c>
      <c r="I141" s="220" t="s">
        <v>714</v>
      </c>
      <c r="J141" s="220"/>
      <c r="K141" s="266"/>
    </row>
    <row r="142" spans="2:11" s="1" customFormat="1" ht="15" customHeight="1">
      <c r="B142" s="263"/>
      <c r="C142" s="220" t="s">
        <v>736</v>
      </c>
      <c r="D142" s="220"/>
      <c r="E142" s="220"/>
      <c r="F142" s="241" t="s">
        <v>679</v>
      </c>
      <c r="G142" s="220"/>
      <c r="H142" s="220" t="s">
        <v>737</v>
      </c>
      <c r="I142" s="220" t="s">
        <v>714</v>
      </c>
      <c r="J142" s="220"/>
      <c r="K142" s="266"/>
    </row>
    <row r="143" spans="2:11" s="1" customFormat="1" ht="15" customHeight="1">
      <c r="B143" s="267"/>
      <c r="C143" s="268"/>
      <c r="D143" s="268"/>
      <c r="E143" s="268"/>
      <c r="F143" s="268"/>
      <c r="G143" s="268"/>
      <c r="H143" s="268"/>
      <c r="I143" s="268"/>
      <c r="J143" s="268"/>
      <c r="K143" s="269"/>
    </row>
    <row r="144" spans="2:11" s="1" customFormat="1" ht="18.75" customHeight="1">
      <c r="B144" s="254"/>
      <c r="C144" s="254"/>
      <c r="D144" s="254"/>
      <c r="E144" s="254"/>
      <c r="F144" s="255"/>
      <c r="G144" s="254"/>
      <c r="H144" s="254"/>
      <c r="I144" s="254"/>
      <c r="J144" s="254"/>
      <c r="K144" s="254"/>
    </row>
    <row r="145" spans="2:11" s="1" customFormat="1" ht="18.75" customHeight="1"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</row>
    <row r="146" spans="2:11" s="1" customFormat="1" ht="7.5" customHeight="1">
      <c r="B146" s="228"/>
      <c r="C146" s="229"/>
      <c r="D146" s="229"/>
      <c r="E146" s="229"/>
      <c r="F146" s="229"/>
      <c r="G146" s="229"/>
      <c r="H146" s="229"/>
      <c r="I146" s="229"/>
      <c r="J146" s="229"/>
      <c r="K146" s="230"/>
    </row>
    <row r="147" spans="2:11" s="1" customFormat="1" ht="45" customHeight="1">
      <c r="B147" s="231"/>
      <c r="C147" s="339" t="s">
        <v>738</v>
      </c>
      <c r="D147" s="339"/>
      <c r="E147" s="339"/>
      <c r="F147" s="339"/>
      <c r="G147" s="339"/>
      <c r="H147" s="339"/>
      <c r="I147" s="339"/>
      <c r="J147" s="339"/>
      <c r="K147" s="232"/>
    </row>
    <row r="148" spans="2:11" s="1" customFormat="1" ht="17.25" customHeight="1">
      <c r="B148" s="231"/>
      <c r="C148" s="233" t="s">
        <v>673</v>
      </c>
      <c r="D148" s="233"/>
      <c r="E148" s="233"/>
      <c r="F148" s="233" t="s">
        <v>674</v>
      </c>
      <c r="G148" s="234"/>
      <c r="H148" s="233" t="s">
        <v>50</v>
      </c>
      <c r="I148" s="233" t="s">
        <v>53</v>
      </c>
      <c r="J148" s="233" t="s">
        <v>675</v>
      </c>
      <c r="K148" s="232"/>
    </row>
    <row r="149" spans="2:11" s="1" customFormat="1" ht="17.25" customHeight="1">
      <c r="B149" s="231"/>
      <c r="C149" s="235" t="s">
        <v>676</v>
      </c>
      <c r="D149" s="235"/>
      <c r="E149" s="235"/>
      <c r="F149" s="236" t="s">
        <v>677</v>
      </c>
      <c r="G149" s="237"/>
      <c r="H149" s="235"/>
      <c r="I149" s="235"/>
      <c r="J149" s="235" t="s">
        <v>678</v>
      </c>
      <c r="K149" s="232"/>
    </row>
    <row r="150" spans="2:11" s="1" customFormat="1" ht="5.25" customHeight="1">
      <c r="B150" s="243"/>
      <c r="C150" s="238"/>
      <c r="D150" s="238"/>
      <c r="E150" s="238"/>
      <c r="F150" s="238"/>
      <c r="G150" s="239"/>
      <c r="H150" s="238"/>
      <c r="I150" s="238"/>
      <c r="J150" s="238"/>
      <c r="K150" s="266"/>
    </row>
    <row r="151" spans="2:11" s="1" customFormat="1" ht="15" customHeight="1">
      <c r="B151" s="243"/>
      <c r="C151" s="270" t="s">
        <v>682</v>
      </c>
      <c r="D151" s="220"/>
      <c r="E151" s="220"/>
      <c r="F151" s="271" t="s">
        <v>679</v>
      </c>
      <c r="G151" s="220"/>
      <c r="H151" s="270" t="s">
        <v>719</v>
      </c>
      <c r="I151" s="270" t="s">
        <v>681</v>
      </c>
      <c r="J151" s="270">
        <v>120</v>
      </c>
      <c r="K151" s="266"/>
    </row>
    <row r="152" spans="2:11" s="1" customFormat="1" ht="15" customHeight="1">
      <c r="B152" s="243"/>
      <c r="C152" s="270" t="s">
        <v>728</v>
      </c>
      <c r="D152" s="220"/>
      <c r="E152" s="220"/>
      <c r="F152" s="271" t="s">
        <v>679</v>
      </c>
      <c r="G152" s="220"/>
      <c r="H152" s="270" t="s">
        <v>739</v>
      </c>
      <c r="I152" s="270" t="s">
        <v>681</v>
      </c>
      <c r="J152" s="270" t="s">
        <v>730</v>
      </c>
      <c r="K152" s="266"/>
    </row>
    <row r="153" spans="2:11" s="1" customFormat="1" ht="15" customHeight="1">
      <c r="B153" s="243"/>
      <c r="C153" s="270" t="s">
        <v>627</v>
      </c>
      <c r="D153" s="220"/>
      <c r="E153" s="220"/>
      <c r="F153" s="271" t="s">
        <v>679</v>
      </c>
      <c r="G153" s="220"/>
      <c r="H153" s="270" t="s">
        <v>740</v>
      </c>
      <c r="I153" s="270" t="s">
        <v>681</v>
      </c>
      <c r="J153" s="270" t="s">
        <v>730</v>
      </c>
      <c r="K153" s="266"/>
    </row>
    <row r="154" spans="2:11" s="1" customFormat="1" ht="15" customHeight="1">
      <c r="B154" s="243"/>
      <c r="C154" s="270" t="s">
        <v>684</v>
      </c>
      <c r="D154" s="220"/>
      <c r="E154" s="220"/>
      <c r="F154" s="271" t="s">
        <v>685</v>
      </c>
      <c r="G154" s="220"/>
      <c r="H154" s="270" t="s">
        <v>719</v>
      </c>
      <c r="I154" s="270" t="s">
        <v>681</v>
      </c>
      <c r="J154" s="270">
        <v>50</v>
      </c>
      <c r="K154" s="266"/>
    </row>
    <row r="155" spans="2:11" s="1" customFormat="1" ht="15" customHeight="1">
      <c r="B155" s="243"/>
      <c r="C155" s="270" t="s">
        <v>687</v>
      </c>
      <c r="D155" s="220"/>
      <c r="E155" s="220"/>
      <c r="F155" s="271" t="s">
        <v>679</v>
      </c>
      <c r="G155" s="220"/>
      <c r="H155" s="270" t="s">
        <v>719</v>
      </c>
      <c r="I155" s="270" t="s">
        <v>689</v>
      </c>
      <c r="J155" s="270"/>
      <c r="K155" s="266"/>
    </row>
    <row r="156" spans="2:11" s="1" customFormat="1" ht="15" customHeight="1">
      <c r="B156" s="243"/>
      <c r="C156" s="270" t="s">
        <v>698</v>
      </c>
      <c r="D156" s="220"/>
      <c r="E156" s="220"/>
      <c r="F156" s="271" t="s">
        <v>685</v>
      </c>
      <c r="G156" s="220"/>
      <c r="H156" s="270" t="s">
        <v>719</v>
      </c>
      <c r="I156" s="270" t="s">
        <v>681</v>
      </c>
      <c r="J156" s="270">
        <v>50</v>
      </c>
      <c r="K156" s="266"/>
    </row>
    <row r="157" spans="2:11" s="1" customFormat="1" ht="15" customHeight="1">
      <c r="B157" s="243"/>
      <c r="C157" s="270" t="s">
        <v>706</v>
      </c>
      <c r="D157" s="220"/>
      <c r="E157" s="220"/>
      <c r="F157" s="271" t="s">
        <v>685</v>
      </c>
      <c r="G157" s="220"/>
      <c r="H157" s="270" t="s">
        <v>719</v>
      </c>
      <c r="I157" s="270" t="s">
        <v>681</v>
      </c>
      <c r="J157" s="270">
        <v>50</v>
      </c>
      <c r="K157" s="266"/>
    </row>
    <row r="158" spans="2:11" s="1" customFormat="1" ht="15" customHeight="1">
      <c r="B158" s="243"/>
      <c r="C158" s="270" t="s">
        <v>704</v>
      </c>
      <c r="D158" s="220"/>
      <c r="E158" s="220"/>
      <c r="F158" s="271" t="s">
        <v>685</v>
      </c>
      <c r="G158" s="220"/>
      <c r="H158" s="270" t="s">
        <v>719</v>
      </c>
      <c r="I158" s="270" t="s">
        <v>681</v>
      </c>
      <c r="J158" s="270">
        <v>50</v>
      </c>
      <c r="K158" s="266"/>
    </row>
    <row r="159" spans="2:11" s="1" customFormat="1" ht="15" customHeight="1">
      <c r="B159" s="243"/>
      <c r="C159" s="270" t="s">
        <v>92</v>
      </c>
      <c r="D159" s="220"/>
      <c r="E159" s="220"/>
      <c r="F159" s="271" t="s">
        <v>679</v>
      </c>
      <c r="G159" s="220"/>
      <c r="H159" s="270" t="s">
        <v>741</v>
      </c>
      <c r="I159" s="270" t="s">
        <v>681</v>
      </c>
      <c r="J159" s="270" t="s">
        <v>742</v>
      </c>
      <c r="K159" s="266"/>
    </row>
    <row r="160" spans="2:11" s="1" customFormat="1" ht="15" customHeight="1">
      <c r="B160" s="243"/>
      <c r="C160" s="270" t="s">
        <v>743</v>
      </c>
      <c r="D160" s="220"/>
      <c r="E160" s="220"/>
      <c r="F160" s="271" t="s">
        <v>679</v>
      </c>
      <c r="G160" s="220"/>
      <c r="H160" s="270" t="s">
        <v>744</v>
      </c>
      <c r="I160" s="270" t="s">
        <v>714</v>
      </c>
      <c r="J160" s="270"/>
      <c r="K160" s="266"/>
    </row>
    <row r="161" spans="2:11" s="1" customFormat="1" ht="15" customHeight="1">
      <c r="B161" s="272"/>
      <c r="C161" s="252"/>
      <c r="D161" s="252"/>
      <c r="E161" s="252"/>
      <c r="F161" s="252"/>
      <c r="G161" s="252"/>
      <c r="H161" s="252"/>
      <c r="I161" s="252"/>
      <c r="J161" s="252"/>
      <c r="K161" s="273"/>
    </row>
    <row r="162" spans="2:11" s="1" customFormat="1" ht="18.75" customHeight="1">
      <c r="B162" s="254"/>
      <c r="C162" s="264"/>
      <c r="D162" s="264"/>
      <c r="E162" s="264"/>
      <c r="F162" s="274"/>
      <c r="G162" s="264"/>
      <c r="H162" s="264"/>
      <c r="I162" s="264"/>
      <c r="J162" s="264"/>
      <c r="K162" s="254"/>
    </row>
    <row r="163" spans="2:11" s="1" customFormat="1" ht="18.75" customHeight="1"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</row>
    <row r="164" spans="2:11" s="1" customFormat="1" ht="7.5" customHeight="1">
      <c r="B164" s="209"/>
      <c r="C164" s="210"/>
      <c r="D164" s="210"/>
      <c r="E164" s="210"/>
      <c r="F164" s="210"/>
      <c r="G164" s="210"/>
      <c r="H164" s="210"/>
      <c r="I164" s="210"/>
      <c r="J164" s="210"/>
      <c r="K164" s="211"/>
    </row>
    <row r="165" spans="2:11" s="1" customFormat="1" ht="45" customHeight="1">
      <c r="B165" s="212"/>
      <c r="C165" s="340" t="s">
        <v>745</v>
      </c>
      <c r="D165" s="340"/>
      <c r="E165" s="340"/>
      <c r="F165" s="340"/>
      <c r="G165" s="340"/>
      <c r="H165" s="340"/>
      <c r="I165" s="340"/>
      <c r="J165" s="340"/>
      <c r="K165" s="213"/>
    </row>
    <row r="166" spans="2:11" s="1" customFormat="1" ht="17.25" customHeight="1">
      <c r="B166" s="212"/>
      <c r="C166" s="233" t="s">
        <v>673</v>
      </c>
      <c r="D166" s="233"/>
      <c r="E166" s="233"/>
      <c r="F166" s="233" t="s">
        <v>674</v>
      </c>
      <c r="G166" s="275"/>
      <c r="H166" s="276" t="s">
        <v>50</v>
      </c>
      <c r="I166" s="276" t="s">
        <v>53</v>
      </c>
      <c r="J166" s="233" t="s">
        <v>675</v>
      </c>
      <c r="K166" s="213"/>
    </row>
    <row r="167" spans="2:11" s="1" customFormat="1" ht="17.25" customHeight="1">
      <c r="B167" s="214"/>
      <c r="C167" s="235" t="s">
        <v>676</v>
      </c>
      <c r="D167" s="235"/>
      <c r="E167" s="235"/>
      <c r="F167" s="236" t="s">
        <v>677</v>
      </c>
      <c r="G167" s="277"/>
      <c r="H167" s="278"/>
      <c r="I167" s="278"/>
      <c r="J167" s="235" t="s">
        <v>678</v>
      </c>
      <c r="K167" s="215"/>
    </row>
    <row r="168" spans="2:11" s="1" customFormat="1" ht="5.25" customHeight="1">
      <c r="B168" s="243"/>
      <c r="C168" s="238"/>
      <c r="D168" s="238"/>
      <c r="E168" s="238"/>
      <c r="F168" s="238"/>
      <c r="G168" s="239"/>
      <c r="H168" s="238"/>
      <c r="I168" s="238"/>
      <c r="J168" s="238"/>
      <c r="K168" s="266"/>
    </row>
    <row r="169" spans="2:11" s="1" customFormat="1" ht="15" customHeight="1">
      <c r="B169" s="243"/>
      <c r="C169" s="220" t="s">
        <v>682</v>
      </c>
      <c r="D169" s="220"/>
      <c r="E169" s="220"/>
      <c r="F169" s="241" t="s">
        <v>679</v>
      </c>
      <c r="G169" s="220"/>
      <c r="H169" s="220" t="s">
        <v>719</v>
      </c>
      <c r="I169" s="220" t="s">
        <v>681</v>
      </c>
      <c r="J169" s="220">
        <v>120</v>
      </c>
      <c r="K169" s="266"/>
    </row>
    <row r="170" spans="2:11" s="1" customFormat="1" ht="15" customHeight="1">
      <c r="B170" s="243"/>
      <c r="C170" s="220" t="s">
        <v>728</v>
      </c>
      <c r="D170" s="220"/>
      <c r="E170" s="220"/>
      <c r="F170" s="241" t="s">
        <v>679</v>
      </c>
      <c r="G170" s="220"/>
      <c r="H170" s="220" t="s">
        <v>729</v>
      </c>
      <c r="I170" s="220" t="s">
        <v>681</v>
      </c>
      <c r="J170" s="220" t="s">
        <v>730</v>
      </c>
      <c r="K170" s="266"/>
    </row>
    <row r="171" spans="2:11" s="1" customFormat="1" ht="15" customHeight="1">
      <c r="B171" s="243"/>
      <c r="C171" s="220" t="s">
        <v>627</v>
      </c>
      <c r="D171" s="220"/>
      <c r="E171" s="220"/>
      <c r="F171" s="241" t="s">
        <v>679</v>
      </c>
      <c r="G171" s="220"/>
      <c r="H171" s="220" t="s">
        <v>746</v>
      </c>
      <c r="I171" s="220" t="s">
        <v>681</v>
      </c>
      <c r="J171" s="220" t="s">
        <v>730</v>
      </c>
      <c r="K171" s="266"/>
    </row>
    <row r="172" spans="2:11" s="1" customFormat="1" ht="15" customHeight="1">
      <c r="B172" s="243"/>
      <c r="C172" s="220" t="s">
        <v>684</v>
      </c>
      <c r="D172" s="220"/>
      <c r="E172" s="220"/>
      <c r="F172" s="241" t="s">
        <v>685</v>
      </c>
      <c r="G172" s="220"/>
      <c r="H172" s="220" t="s">
        <v>746</v>
      </c>
      <c r="I172" s="220" t="s">
        <v>681</v>
      </c>
      <c r="J172" s="220">
        <v>50</v>
      </c>
      <c r="K172" s="266"/>
    </row>
    <row r="173" spans="2:11" s="1" customFormat="1" ht="15" customHeight="1">
      <c r="B173" s="243"/>
      <c r="C173" s="220" t="s">
        <v>687</v>
      </c>
      <c r="D173" s="220"/>
      <c r="E173" s="220"/>
      <c r="F173" s="241" t="s">
        <v>679</v>
      </c>
      <c r="G173" s="220"/>
      <c r="H173" s="220" t="s">
        <v>746</v>
      </c>
      <c r="I173" s="220" t="s">
        <v>689</v>
      </c>
      <c r="J173" s="220"/>
      <c r="K173" s="266"/>
    </row>
    <row r="174" spans="2:11" s="1" customFormat="1" ht="15" customHeight="1">
      <c r="B174" s="243"/>
      <c r="C174" s="220" t="s">
        <v>698</v>
      </c>
      <c r="D174" s="220"/>
      <c r="E174" s="220"/>
      <c r="F174" s="241" t="s">
        <v>685</v>
      </c>
      <c r="G174" s="220"/>
      <c r="H174" s="220" t="s">
        <v>746</v>
      </c>
      <c r="I174" s="220" t="s">
        <v>681</v>
      </c>
      <c r="J174" s="220">
        <v>50</v>
      </c>
      <c r="K174" s="266"/>
    </row>
    <row r="175" spans="2:11" s="1" customFormat="1" ht="15" customHeight="1">
      <c r="B175" s="243"/>
      <c r="C175" s="220" t="s">
        <v>706</v>
      </c>
      <c r="D175" s="220"/>
      <c r="E175" s="220"/>
      <c r="F175" s="241" t="s">
        <v>685</v>
      </c>
      <c r="G175" s="220"/>
      <c r="H175" s="220" t="s">
        <v>746</v>
      </c>
      <c r="I175" s="220" t="s">
        <v>681</v>
      </c>
      <c r="J175" s="220">
        <v>50</v>
      </c>
      <c r="K175" s="266"/>
    </row>
    <row r="176" spans="2:11" s="1" customFormat="1" ht="15" customHeight="1">
      <c r="B176" s="243"/>
      <c r="C176" s="220" t="s">
        <v>704</v>
      </c>
      <c r="D176" s="220"/>
      <c r="E176" s="220"/>
      <c r="F176" s="241" t="s">
        <v>685</v>
      </c>
      <c r="G176" s="220"/>
      <c r="H176" s="220" t="s">
        <v>746</v>
      </c>
      <c r="I176" s="220" t="s">
        <v>681</v>
      </c>
      <c r="J176" s="220">
        <v>50</v>
      </c>
      <c r="K176" s="266"/>
    </row>
    <row r="177" spans="2:11" s="1" customFormat="1" ht="15" customHeight="1">
      <c r="B177" s="243"/>
      <c r="C177" s="220" t="s">
        <v>104</v>
      </c>
      <c r="D177" s="220"/>
      <c r="E177" s="220"/>
      <c r="F177" s="241" t="s">
        <v>679</v>
      </c>
      <c r="G177" s="220"/>
      <c r="H177" s="220" t="s">
        <v>747</v>
      </c>
      <c r="I177" s="220" t="s">
        <v>748</v>
      </c>
      <c r="J177" s="220"/>
      <c r="K177" s="266"/>
    </row>
    <row r="178" spans="2:11" s="1" customFormat="1" ht="15" customHeight="1">
      <c r="B178" s="243"/>
      <c r="C178" s="220" t="s">
        <v>53</v>
      </c>
      <c r="D178" s="220"/>
      <c r="E178" s="220"/>
      <c r="F178" s="241" t="s">
        <v>679</v>
      </c>
      <c r="G178" s="220"/>
      <c r="H178" s="220" t="s">
        <v>749</v>
      </c>
      <c r="I178" s="220" t="s">
        <v>750</v>
      </c>
      <c r="J178" s="220">
        <v>1</v>
      </c>
      <c r="K178" s="266"/>
    </row>
    <row r="179" spans="2:11" s="1" customFormat="1" ht="15" customHeight="1">
      <c r="B179" s="243"/>
      <c r="C179" s="220" t="s">
        <v>49</v>
      </c>
      <c r="D179" s="220"/>
      <c r="E179" s="220"/>
      <c r="F179" s="241" t="s">
        <v>679</v>
      </c>
      <c r="G179" s="220"/>
      <c r="H179" s="220" t="s">
        <v>751</v>
      </c>
      <c r="I179" s="220" t="s">
        <v>681</v>
      </c>
      <c r="J179" s="220">
        <v>20</v>
      </c>
      <c r="K179" s="266"/>
    </row>
    <row r="180" spans="2:11" s="1" customFormat="1" ht="15" customHeight="1">
      <c r="B180" s="243"/>
      <c r="C180" s="220" t="s">
        <v>50</v>
      </c>
      <c r="D180" s="220"/>
      <c r="E180" s="220"/>
      <c r="F180" s="241" t="s">
        <v>679</v>
      </c>
      <c r="G180" s="220"/>
      <c r="H180" s="220" t="s">
        <v>752</v>
      </c>
      <c r="I180" s="220" t="s">
        <v>681</v>
      </c>
      <c r="J180" s="220">
        <v>255</v>
      </c>
      <c r="K180" s="266"/>
    </row>
    <row r="181" spans="2:11" s="1" customFormat="1" ht="15" customHeight="1">
      <c r="B181" s="243"/>
      <c r="C181" s="220" t="s">
        <v>105</v>
      </c>
      <c r="D181" s="220"/>
      <c r="E181" s="220"/>
      <c r="F181" s="241" t="s">
        <v>679</v>
      </c>
      <c r="G181" s="220"/>
      <c r="H181" s="220" t="s">
        <v>643</v>
      </c>
      <c r="I181" s="220" t="s">
        <v>681</v>
      </c>
      <c r="J181" s="220">
        <v>10</v>
      </c>
      <c r="K181" s="266"/>
    </row>
    <row r="182" spans="2:11" s="1" customFormat="1" ht="15" customHeight="1">
      <c r="B182" s="243"/>
      <c r="C182" s="220" t="s">
        <v>106</v>
      </c>
      <c r="D182" s="220"/>
      <c r="E182" s="220"/>
      <c r="F182" s="241" t="s">
        <v>679</v>
      </c>
      <c r="G182" s="220"/>
      <c r="H182" s="220" t="s">
        <v>753</v>
      </c>
      <c r="I182" s="220" t="s">
        <v>714</v>
      </c>
      <c r="J182" s="220"/>
      <c r="K182" s="266"/>
    </row>
    <row r="183" spans="2:11" s="1" customFormat="1" ht="15" customHeight="1">
      <c r="B183" s="243"/>
      <c r="C183" s="220" t="s">
        <v>754</v>
      </c>
      <c r="D183" s="220"/>
      <c r="E183" s="220"/>
      <c r="F183" s="241" t="s">
        <v>679</v>
      </c>
      <c r="G183" s="220"/>
      <c r="H183" s="220" t="s">
        <v>755</v>
      </c>
      <c r="I183" s="220" t="s">
        <v>714</v>
      </c>
      <c r="J183" s="220"/>
      <c r="K183" s="266"/>
    </row>
    <row r="184" spans="2:11" s="1" customFormat="1" ht="15" customHeight="1">
      <c r="B184" s="243"/>
      <c r="C184" s="220" t="s">
        <v>743</v>
      </c>
      <c r="D184" s="220"/>
      <c r="E184" s="220"/>
      <c r="F184" s="241" t="s">
        <v>679</v>
      </c>
      <c r="G184" s="220"/>
      <c r="H184" s="220" t="s">
        <v>756</v>
      </c>
      <c r="I184" s="220" t="s">
        <v>714</v>
      </c>
      <c r="J184" s="220"/>
      <c r="K184" s="266"/>
    </row>
    <row r="185" spans="2:11" s="1" customFormat="1" ht="15" customHeight="1">
      <c r="B185" s="243"/>
      <c r="C185" s="220" t="s">
        <v>108</v>
      </c>
      <c r="D185" s="220"/>
      <c r="E185" s="220"/>
      <c r="F185" s="241" t="s">
        <v>685</v>
      </c>
      <c r="G185" s="220"/>
      <c r="H185" s="220" t="s">
        <v>757</v>
      </c>
      <c r="I185" s="220" t="s">
        <v>681</v>
      </c>
      <c r="J185" s="220">
        <v>50</v>
      </c>
      <c r="K185" s="266"/>
    </row>
    <row r="186" spans="2:11" s="1" customFormat="1" ht="15" customHeight="1">
      <c r="B186" s="243"/>
      <c r="C186" s="220" t="s">
        <v>758</v>
      </c>
      <c r="D186" s="220"/>
      <c r="E186" s="220"/>
      <c r="F186" s="241" t="s">
        <v>685</v>
      </c>
      <c r="G186" s="220"/>
      <c r="H186" s="220" t="s">
        <v>759</v>
      </c>
      <c r="I186" s="220" t="s">
        <v>760</v>
      </c>
      <c r="J186" s="220"/>
      <c r="K186" s="266"/>
    </row>
    <row r="187" spans="2:11" s="1" customFormat="1" ht="15" customHeight="1">
      <c r="B187" s="243"/>
      <c r="C187" s="220" t="s">
        <v>761</v>
      </c>
      <c r="D187" s="220"/>
      <c r="E187" s="220"/>
      <c r="F187" s="241" t="s">
        <v>685</v>
      </c>
      <c r="G187" s="220"/>
      <c r="H187" s="220" t="s">
        <v>762</v>
      </c>
      <c r="I187" s="220" t="s">
        <v>760</v>
      </c>
      <c r="J187" s="220"/>
      <c r="K187" s="266"/>
    </row>
    <row r="188" spans="2:11" s="1" customFormat="1" ht="15" customHeight="1">
      <c r="B188" s="243"/>
      <c r="C188" s="220" t="s">
        <v>763</v>
      </c>
      <c r="D188" s="220"/>
      <c r="E188" s="220"/>
      <c r="F188" s="241" t="s">
        <v>685</v>
      </c>
      <c r="G188" s="220"/>
      <c r="H188" s="220" t="s">
        <v>764</v>
      </c>
      <c r="I188" s="220" t="s">
        <v>760</v>
      </c>
      <c r="J188" s="220"/>
      <c r="K188" s="266"/>
    </row>
    <row r="189" spans="2:11" s="1" customFormat="1" ht="15" customHeight="1">
      <c r="B189" s="243"/>
      <c r="C189" s="279" t="s">
        <v>765</v>
      </c>
      <c r="D189" s="220"/>
      <c r="E189" s="220"/>
      <c r="F189" s="241" t="s">
        <v>685</v>
      </c>
      <c r="G189" s="220"/>
      <c r="H189" s="220" t="s">
        <v>766</v>
      </c>
      <c r="I189" s="220" t="s">
        <v>767</v>
      </c>
      <c r="J189" s="280" t="s">
        <v>768</v>
      </c>
      <c r="K189" s="266"/>
    </row>
    <row r="190" spans="2:11" s="1" customFormat="1" ht="15" customHeight="1">
      <c r="B190" s="243"/>
      <c r="C190" s="279" t="s">
        <v>38</v>
      </c>
      <c r="D190" s="220"/>
      <c r="E190" s="220"/>
      <c r="F190" s="241" t="s">
        <v>679</v>
      </c>
      <c r="G190" s="220"/>
      <c r="H190" s="217" t="s">
        <v>769</v>
      </c>
      <c r="I190" s="220" t="s">
        <v>770</v>
      </c>
      <c r="J190" s="220"/>
      <c r="K190" s="266"/>
    </row>
    <row r="191" spans="2:11" s="1" customFormat="1" ht="15" customHeight="1">
      <c r="B191" s="243"/>
      <c r="C191" s="279" t="s">
        <v>771</v>
      </c>
      <c r="D191" s="220"/>
      <c r="E191" s="220"/>
      <c r="F191" s="241" t="s">
        <v>679</v>
      </c>
      <c r="G191" s="220"/>
      <c r="H191" s="220" t="s">
        <v>772</v>
      </c>
      <c r="I191" s="220" t="s">
        <v>714</v>
      </c>
      <c r="J191" s="220"/>
      <c r="K191" s="266"/>
    </row>
    <row r="192" spans="2:11" s="1" customFormat="1" ht="15" customHeight="1">
      <c r="B192" s="243"/>
      <c r="C192" s="279" t="s">
        <v>773</v>
      </c>
      <c r="D192" s="220"/>
      <c r="E192" s="220"/>
      <c r="F192" s="241" t="s">
        <v>679</v>
      </c>
      <c r="G192" s="220"/>
      <c r="H192" s="220" t="s">
        <v>774</v>
      </c>
      <c r="I192" s="220" t="s">
        <v>714</v>
      </c>
      <c r="J192" s="220"/>
      <c r="K192" s="266"/>
    </row>
    <row r="193" spans="2:11" s="1" customFormat="1" ht="15" customHeight="1">
      <c r="B193" s="243"/>
      <c r="C193" s="279" t="s">
        <v>775</v>
      </c>
      <c r="D193" s="220"/>
      <c r="E193" s="220"/>
      <c r="F193" s="241" t="s">
        <v>685</v>
      </c>
      <c r="G193" s="220"/>
      <c r="H193" s="220" t="s">
        <v>776</v>
      </c>
      <c r="I193" s="220" t="s">
        <v>714</v>
      </c>
      <c r="J193" s="220"/>
      <c r="K193" s="266"/>
    </row>
    <row r="194" spans="2:11" s="1" customFormat="1" ht="15" customHeight="1">
      <c r="B194" s="272"/>
      <c r="C194" s="281"/>
      <c r="D194" s="252"/>
      <c r="E194" s="252"/>
      <c r="F194" s="252"/>
      <c r="G194" s="252"/>
      <c r="H194" s="252"/>
      <c r="I194" s="252"/>
      <c r="J194" s="252"/>
      <c r="K194" s="273"/>
    </row>
    <row r="195" spans="2:11" s="1" customFormat="1" ht="18.75" customHeight="1">
      <c r="B195" s="254"/>
      <c r="C195" s="264"/>
      <c r="D195" s="264"/>
      <c r="E195" s="264"/>
      <c r="F195" s="274"/>
      <c r="G195" s="264"/>
      <c r="H195" s="264"/>
      <c r="I195" s="264"/>
      <c r="J195" s="264"/>
      <c r="K195" s="254"/>
    </row>
    <row r="196" spans="2:11" s="1" customFormat="1" ht="18.75" customHeight="1">
      <c r="B196" s="254"/>
      <c r="C196" s="264"/>
      <c r="D196" s="264"/>
      <c r="E196" s="264"/>
      <c r="F196" s="274"/>
      <c r="G196" s="264"/>
      <c r="H196" s="264"/>
      <c r="I196" s="264"/>
      <c r="J196" s="264"/>
      <c r="K196" s="254"/>
    </row>
    <row r="197" spans="2:11" s="1" customFormat="1" ht="18.75" customHeight="1">
      <c r="B197" s="227"/>
      <c r="C197" s="227"/>
      <c r="D197" s="227"/>
      <c r="E197" s="227"/>
      <c r="F197" s="227"/>
      <c r="G197" s="227"/>
      <c r="H197" s="227"/>
      <c r="I197" s="227"/>
      <c r="J197" s="227"/>
      <c r="K197" s="227"/>
    </row>
    <row r="198" spans="2:11" s="1" customFormat="1" ht="13.5">
      <c r="B198" s="209"/>
      <c r="C198" s="210"/>
      <c r="D198" s="210"/>
      <c r="E198" s="210"/>
      <c r="F198" s="210"/>
      <c r="G198" s="210"/>
      <c r="H198" s="210"/>
      <c r="I198" s="210"/>
      <c r="J198" s="210"/>
      <c r="K198" s="211"/>
    </row>
    <row r="199" spans="2:11" s="1" customFormat="1" ht="21">
      <c r="B199" s="212"/>
      <c r="C199" s="340" t="s">
        <v>777</v>
      </c>
      <c r="D199" s="340"/>
      <c r="E199" s="340"/>
      <c r="F199" s="340"/>
      <c r="G199" s="340"/>
      <c r="H199" s="340"/>
      <c r="I199" s="340"/>
      <c r="J199" s="340"/>
      <c r="K199" s="213"/>
    </row>
    <row r="200" spans="2:11" s="1" customFormat="1" ht="25.5" customHeight="1">
      <c r="B200" s="212"/>
      <c r="C200" s="282" t="s">
        <v>778</v>
      </c>
      <c r="D200" s="282"/>
      <c r="E200" s="282"/>
      <c r="F200" s="282" t="s">
        <v>779</v>
      </c>
      <c r="G200" s="283"/>
      <c r="H200" s="341" t="s">
        <v>780</v>
      </c>
      <c r="I200" s="341"/>
      <c r="J200" s="341"/>
      <c r="K200" s="213"/>
    </row>
    <row r="201" spans="2:11" s="1" customFormat="1" ht="5.25" customHeight="1">
      <c r="B201" s="243"/>
      <c r="C201" s="238"/>
      <c r="D201" s="238"/>
      <c r="E201" s="238"/>
      <c r="F201" s="238"/>
      <c r="G201" s="264"/>
      <c r="H201" s="238"/>
      <c r="I201" s="238"/>
      <c r="J201" s="238"/>
      <c r="K201" s="266"/>
    </row>
    <row r="202" spans="2:11" s="1" customFormat="1" ht="15" customHeight="1">
      <c r="B202" s="243"/>
      <c r="C202" s="220" t="s">
        <v>770</v>
      </c>
      <c r="D202" s="220"/>
      <c r="E202" s="220"/>
      <c r="F202" s="241" t="s">
        <v>39</v>
      </c>
      <c r="G202" s="220"/>
      <c r="H202" s="342" t="s">
        <v>781</v>
      </c>
      <c r="I202" s="342"/>
      <c r="J202" s="342"/>
      <c r="K202" s="266"/>
    </row>
    <row r="203" spans="2:11" s="1" customFormat="1" ht="15" customHeight="1">
      <c r="B203" s="243"/>
      <c r="C203" s="220"/>
      <c r="D203" s="220"/>
      <c r="E203" s="220"/>
      <c r="F203" s="241" t="s">
        <v>40</v>
      </c>
      <c r="G203" s="220"/>
      <c r="H203" s="342" t="s">
        <v>782</v>
      </c>
      <c r="I203" s="342"/>
      <c r="J203" s="342"/>
      <c r="K203" s="266"/>
    </row>
    <row r="204" spans="2:11" s="1" customFormat="1" ht="15" customHeight="1">
      <c r="B204" s="243"/>
      <c r="C204" s="220"/>
      <c r="D204" s="220"/>
      <c r="E204" s="220"/>
      <c r="F204" s="241" t="s">
        <v>43</v>
      </c>
      <c r="G204" s="220"/>
      <c r="H204" s="342" t="s">
        <v>783</v>
      </c>
      <c r="I204" s="342"/>
      <c r="J204" s="342"/>
      <c r="K204" s="266"/>
    </row>
    <row r="205" spans="2:11" s="1" customFormat="1" ht="15" customHeight="1">
      <c r="B205" s="243"/>
      <c r="C205" s="220"/>
      <c r="D205" s="220"/>
      <c r="E205" s="220"/>
      <c r="F205" s="241" t="s">
        <v>41</v>
      </c>
      <c r="G205" s="220"/>
      <c r="H205" s="342" t="s">
        <v>784</v>
      </c>
      <c r="I205" s="342"/>
      <c r="J205" s="342"/>
      <c r="K205" s="266"/>
    </row>
    <row r="206" spans="2:11" s="1" customFormat="1" ht="15" customHeight="1">
      <c r="B206" s="243"/>
      <c r="C206" s="220"/>
      <c r="D206" s="220"/>
      <c r="E206" s="220"/>
      <c r="F206" s="241" t="s">
        <v>42</v>
      </c>
      <c r="G206" s="220"/>
      <c r="H206" s="342" t="s">
        <v>785</v>
      </c>
      <c r="I206" s="342"/>
      <c r="J206" s="342"/>
      <c r="K206" s="266"/>
    </row>
    <row r="207" spans="2:11" s="1" customFormat="1" ht="15" customHeight="1">
      <c r="B207" s="243"/>
      <c r="C207" s="220"/>
      <c r="D207" s="220"/>
      <c r="E207" s="220"/>
      <c r="F207" s="241"/>
      <c r="G207" s="220"/>
      <c r="H207" s="220"/>
      <c r="I207" s="220"/>
      <c r="J207" s="220"/>
      <c r="K207" s="266"/>
    </row>
    <row r="208" spans="2:11" s="1" customFormat="1" ht="15" customHeight="1">
      <c r="B208" s="243"/>
      <c r="C208" s="220" t="s">
        <v>726</v>
      </c>
      <c r="D208" s="220"/>
      <c r="E208" s="220"/>
      <c r="F208" s="241" t="s">
        <v>75</v>
      </c>
      <c r="G208" s="220"/>
      <c r="H208" s="342" t="s">
        <v>786</v>
      </c>
      <c r="I208" s="342"/>
      <c r="J208" s="342"/>
      <c r="K208" s="266"/>
    </row>
    <row r="209" spans="2:11" s="1" customFormat="1" ht="15" customHeight="1">
      <c r="B209" s="243"/>
      <c r="C209" s="220"/>
      <c r="D209" s="220"/>
      <c r="E209" s="220"/>
      <c r="F209" s="241" t="s">
        <v>623</v>
      </c>
      <c r="G209" s="220"/>
      <c r="H209" s="342" t="s">
        <v>624</v>
      </c>
      <c r="I209" s="342"/>
      <c r="J209" s="342"/>
      <c r="K209" s="266"/>
    </row>
    <row r="210" spans="2:11" s="1" customFormat="1" ht="15" customHeight="1">
      <c r="B210" s="243"/>
      <c r="C210" s="220"/>
      <c r="D210" s="220"/>
      <c r="E210" s="220"/>
      <c r="F210" s="241" t="s">
        <v>621</v>
      </c>
      <c r="G210" s="220"/>
      <c r="H210" s="342" t="s">
        <v>787</v>
      </c>
      <c r="I210" s="342"/>
      <c r="J210" s="342"/>
      <c r="K210" s="266"/>
    </row>
    <row r="211" spans="2:11" s="1" customFormat="1" ht="15" customHeight="1">
      <c r="B211" s="284"/>
      <c r="C211" s="220"/>
      <c r="D211" s="220"/>
      <c r="E211" s="220"/>
      <c r="F211" s="241" t="s">
        <v>625</v>
      </c>
      <c r="G211" s="279"/>
      <c r="H211" s="343" t="s">
        <v>626</v>
      </c>
      <c r="I211" s="343"/>
      <c r="J211" s="343"/>
      <c r="K211" s="285"/>
    </row>
    <row r="212" spans="2:11" s="1" customFormat="1" ht="15" customHeight="1">
      <c r="B212" s="284"/>
      <c r="C212" s="220"/>
      <c r="D212" s="220"/>
      <c r="E212" s="220"/>
      <c r="F212" s="241" t="s">
        <v>429</v>
      </c>
      <c r="G212" s="279"/>
      <c r="H212" s="343" t="s">
        <v>788</v>
      </c>
      <c r="I212" s="343"/>
      <c r="J212" s="343"/>
      <c r="K212" s="285"/>
    </row>
    <row r="213" spans="2:11" s="1" customFormat="1" ht="15" customHeight="1">
      <c r="B213" s="284"/>
      <c r="C213" s="220"/>
      <c r="D213" s="220"/>
      <c r="E213" s="220"/>
      <c r="F213" s="241"/>
      <c r="G213" s="279"/>
      <c r="H213" s="270"/>
      <c r="I213" s="270"/>
      <c r="J213" s="270"/>
      <c r="K213" s="285"/>
    </row>
    <row r="214" spans="2:11" s="1" customFormat="1" ht="15" customHeight="1">
      <c r="B214" s="284"/>
      <c r="C214" s="220" t="s">
        <v>750</v>
      </c>
      <c r="D214" s="220"/>
      <c r="E214" s="220"/>
      <c r="F214" s="241">
        <v>1</v>
      </c>
      <c r="G214" s="279"/>
      <c r="H214" s="343" t="s">
        <v>789</v>
      </c>
      <c r="I214" s="343"/>
      <c r="J214" s="343"/>
      <c r="K214" s="285"/>
    </row>
    <row r="215" spans="2:11" s="1" customFormat="1" ht="15" customHeight="1">
      <c r="B215" s="284"/>
      <c r="C215" s="220"/>
      <c r="D215" s="220"/>
      <c r="E215" s="220"/>
      <c r="F215" s="241">
        <v>2</v>
      </c>
      <c r="G215" s="279"/>
      <c r="H215" s="343" t="s">
        <v>790</v>
      </c>
      <c r="I215" s="343"/>
      <c r="J215" s="343"/>
      <c r="K215" s="285"/>
    </row>
    <row r="216" spans="2:11" s="1" customFormat="1" ht="15" customHeight="1">
      <c r="B216" s="284"/>
      <c r="C216" s="220"/>
      <c r="D216" s="220"/>
      <c r="E216" s="220"/>
      <c r="F216" s="241">
        <v>3</v>
      </c>
      <c r="G216" s="279"/>
      <c r="H216" s="343" t="s">
        <v>791</v>
      </c>
      <c r="I216" s="343"/>
      <c r="J216" s="343"/>
      <c r="K216" s="285"/>
    </row>
    <row r="217" spans="2:11" s="1" customFormat="1" ht="15" customHeight="1">
      <c r="B217" s="284"/>
      <c r="C217" s="220"/>
      <c r="D217" s="220"/>
      <c r="E217" s="220"/>
      <c r="F217" s="241">
        <v>4</v>
      </c>
      <c r="G217" s="279"/>
      <c r="H217" s="343" t="s">
        <v>792</v>
      </c>
      <c r="I217" s="343"/>
      <c r="J217" s="343"/>
      <c r="K217" s="285"/>
    </row>
    <row r="218" spans="2:11" s="1" customFormat="1" ht="12.75" customHeight="1">
      <c r="B218" s="286"/>
      <c r="C218" s="287"/>
      <c r="D218" s="287"/>
      <c r="E218" s="287"/>
      <c r="F218" s="287"/>
      <c r="G218" s="287"/>
      <c r="H218" s="287"/>
      <c r="I218" s="287"/>
      <c r="J218" s="287"/>
      <c r="K218" s="28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C10 - Polní cesta C10</vt:lpstr>
      <vt:lpstr>C12 - Polní cesta C12</vt:lpstr>
      <vt:lpstr>SO 105 - Náhradní výsadba</vt:lpstr>
      <vt:lpstr>SO 900 - Vedlejší rozpočt...</vt:lpstr>
      <vt:lpstr>Pokyny pro vyplnění</vt:lpstr>
      <vt:lpstr>'C10 - Polní cesta C10'!Názvy_tisku</vt:lpstr>
      <vt:lpstr>'C12 - Polní cesta C12'!Názvy_tisku</vt:lpstr>
      <vt:lpstr>'Rekapitulace stavby'!Názvy_tisku</vt:lpstr>
      <vt:lpstr>'SO 105 - Náhradní výsadba'!Názvy_tisku</vt:lpstr>
      <vt:lpstr>'SO 900 - Vedlejší rozpočt...'!Názvy_tisku</vt:lpstr>
      <vt:lpstr>'C10 - Polní cesta C10'!Oblast_tisku</vt:lpstr>
      <vt:lpstr>'C12 - Polní cesta C12'!Oblast_tisku</vt:lpstr>
      <vt:lpstr>'Pokyny pro vyplnění'!Oblast_tisku</vt:lpstr>
      <vt:lpstr>'Rekapitulace stavby'!Oblast_tisku</vt:lpstr>
      <vt:lpstr>'SO 105 - Náhradní výsadba'!Oblast_tisku</vt:lpstr>
      <vt:lpstr>'SO 900 -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Jaroslav Ing.</dc:creator>
  <cp:lastModifiedBy>Kučera Jaroslav Ing.</cp:lastModifiedBy>
  <dcterms:created xsi:type="dcterms:W3CDTF">2023-04-21T08:58:15Z</dcterms:created>
  <dcterms:modified xsi:type="dcterms:W3CDTF">2023-04-21T09:00:00Z</dcterms:modified>
</cp:coreProperties>
</file>